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ento_sešit" defaultThemeVersion="166925"/>
  <mc:AlternateContent xmlns:mc="http://schemas.openxmlformats.org/markup-compatibility/2006">
    <mc:Choice Requires="x15">
      <x15ac:absPath xmlns:x15ac="http://schemas.microsoft.com/office/spreadsheetml/2010/11/ac" url="\\beroun4\MU\Odbor majetku a investic\ŠINKNEROVÁ\3. Městské hradby_JIH\1. Podklady pro hradby jih_všeobecné\12. PD_2024\"/>
    </mc:Choice>
  </mc:AlternateContent>
  <xr:revisionPtr revIDLastSave="0" documentId="13_ncr:1_{9379DE39-419D-47BA-9DEE-3D1E77B508E2}" xr6:coauthVersionLast="47" xr6:coauthVersionMax="47" xr10:uidLastSave="{00000000-0000-0000-0000-000000000000}"/>
  <bookViews>
    <workbookView xWindow="-120" yWindow="-120" windowWidth="29040" windowHeight="15840" tabRatio="660" activeTab="4" xr2:uid="{00000000-000D-0000-FFFF-FFFF00000000}"/>
  </bookViews>
  <sheets>
    <sheet name="List1" sheetId="21" r:id="rId1"/>
    <sheet name="DEMONTÁŽE" sheetId="14" r:id="rId2"/>
    <sheet name="ZDIVO" sheetId="15" r:id="rId3"/>
    <sheet name="kámen" sheetId="20" r:id="rId4"/>
    <sheet name="KOTVY+OCEL" sheetId="16" r:id="rId5"/>
  </sheets>
  <externalReferences>
    <externalReference r:id="rId6"/>
    <externalReference r:id="rId7"/>
  </externalReferences>
  <definedNames>
    <definedName name="A" localSheetId="1">#REF!</definedName>
    <definedName name="A" localSheetId="3">#REF!</definedName>
    <definedName name="A" localSheetId="4">#REF!</definedName>
    <definedName name="A" localSheetId="2">#REF!</definedName>
    <definedName name="A">#REF!</definedName>
    <definedName name="AD" localSheetId="3">[1]POLOZKY_ZADÁNÍ!#REF!</definedName>
    <definedName name="AD" localSheetId="4">#REF!</definedName>
    <definedName name="AD">[1]POLOZKY_ZADÁNÍ!#REF!</definedName>
    <definedName name="AFG">#REF!</definedName>
    <definedName name="ASDF">#REF!</definedName>
    <definedName name="B" localSheetId="3">#REF!</definedName>
    <definedName name="B" localSheetId="4">#REF!</definedName>
    <definedName name="B">#REF!</definedName>
    <definedName name="CE">[2]POLOZKY_ZADÁNÍ!#REF!</definedName>
    <definedName name="CO">[2]POLOZKY_ZADÁNÍ!#REF!</definedName>
    <definedName name="coc">[2]POLOZKY_ZADÁNÍ!#REF!</definedName>
    <definedName name="coco">[2]POLOZKY_ZADÁNÍ!#REF!</definedName>
    <definedName name="ČO" localSheetId="1">#REF!</definedName>
    <definedName name="ČO" localSheetId="3">[1]POLOZKY_ZADÁNÍ!#REF!</definedName>
    <definedName name="ČO" localSheetId="4">#REF!</definedName>
    <definedName name="ČO" localSheetId="2">#REF!</definedName>
    <definedName name="ČO">#REF!</definedName>
    <definedName name="ČP" localSheetId="1">#REF!</definedName>
    <definedName name="ČP" localSheetId="4">#REF!</definedName>
    <definedName name="ČP" localSheetId="2">#REF!</definedName>
    <definedName name="ČP">#REF!</definedName>
    <definedName name="D">[2]POLOZKY_ZADÁNÍ!#REF!</definedName>
    <definedName name="DN" localSheetId="1">#REF!</definedName>
    <definedName name="DN" localSheetId="4">#REF!</definedName>
    <definedName name="DN" localSheetId="2">#REF!</definedName>
    <definedName name="DN">#REF!</definedName>
    <definedName name="DP" localSheetId="1">#REF!</definedName>
    <definedName name="DP" localSheetId="4">#REF!</definedName>
    <definedName name="DP" localSheetId="2">#REF!</definedName>
    <definedName name="DP">#REF!</definedName>
    <definedName name="DZ" localSheetId="1">#REF!</definedName>
    <definedName name="DZ" localSheetId="4">#REF!</definedName>
    <definedName name="DZ" localSheetId="2">#REF!</definedName>
    <definedName name="DZ">#REF!</definedName>
    <definedName name="Excel_BuiltIn__FilterDatabase_1">"$#REF!.$AD$1:$AD$24"</definedName>
    <definedName name="Excel_BuiltIn_Print_Area_1">"$#REF!.$A$1:$AO$53"</definedName>
    <definedName name="FASD">#REF!</definedName>
    <definedName name="MA" localSheetId="1">#REF!</definedName>
    <definedName name="MA" localSheetId="4">#REF!</definedName>
    <definedName name="MA" localSheetId="2">#REF!</definedName>
    <definedName name="MA">#REF!</definedName>
    <definedName name="NÁ" localSheetId="1">#REF!</definedName>
    <definedName name="NÁ" localSheetId="4">#REF!</definedName>
    <definedName name="NÁ" localSheetId="2">#REF!</definedName>
    <definedName name="NÁ">#REF!</definedName>
    <definedName name="NO" localSheetId="1">#REF!</definedName>
    <definedName name="NO" localSheetId="4">#REF!</definedName>
    <definedName name="NO" localSheetId="2">#REF!</definedName>
    <definedName name="NO">#REF!</definedName>
    <definedName name="_xlnm.Print_Area" localSheetId="1">DEMONTÁŽE!$A$1:$L$27</definedName>
    <definedName name="_xlnm.Print_Area" localSheetId="3">kámen!$A$1:$I$14</definedName>
    <definedName name="_xlnm.Print_Area" localSheetId="4">'KOTVY+OCEL'!$A$1:$F$28</definedName>
    <definedName name="_xlnm.Print_Area" localSheetId="2">ZDIVO!$A$1:$N$25</definedName>
    <definedName name="ochranná_opatření_lešení">#REF!</definedName>
    <definedName name="PO" localSheetId="1">#REF!</definedName>
    <definedName name="PO" localSheetId="4">#REF!</definedName>
    <definedName name="PO" localSheetId="2">#REF!</definedName>
    <definedName name="PO">#REF!</definedName>
    <definedName name="PR" localSheetId="1">#REF!</definedName>
    <definedName name="PR" localSheetId="4">#REF!</definedName>
    <definedName name="PR" localSheetId="2">#REF!</definedName>
    <definedName name="PR">#REF!</definedName>
    <definedName name="PZ" localSheetId="1">#REF!</definedName>
    <definedName name="PZ" localSheetId="4">#REF!</definedName>
    <definedName name="PZ" localSheetId="2">#REF!</definedName>
    <definedName name="PZ">#REF!</definedName>
    <definedName name="SA">[2]POLOZKY_ZADÁNÍ!#REF!</definedName>
    <definedName name="SP" localSheetId="1">#REF!</definedName>
    <definedName name="SP" localSheetId="4">#REF!</definedName>
    <definedName name="SP" localSheetId="2">#REF!</definedName>
    <definedName name="SP">#REF!</definedName>
    <definedName name="ŠN" localSheetId="1">#REF!</definedName>
    <definedName name="ŠN" localSheetId="4">#REF!</definedName>
    <definedName name="ŠN" localSheetId="2">#REF!</definedName>
    <definedName name="ŠN">#REF!</definedName>
    <definedName name="ŠP" localSheetId="1">#REF!</definedName>
    <definedName name="ŠP" localSheetId="4">#REF!</definedName>
    <definedName name="ŠP" localSheetId="2">#REF!</definedName>
    <definedName name="ŠP">#REF!</definedName>
    <definedName name="ŠZ" localSheetId="1">#REF!</definedName>
    <definedName name="ŠZ" localSheetId="4">#REF!</definedName>
    <definedName name="ŠZ" localSheetId="2">#REF!</definedName>
    <definedName name="ŠZ">#REF!</definedName>
    <definedName name="TÁHLA">[2]POLOZKY_ZADÁNÍ!#REF!</definedName>
    <definedName name="VA" localSheetId="1">#REF!</definedName>
    <definedName name="VA" localSheetId="4">#REF!</definedName>
    <definedName name="VA" localSheetId="2">#REF!</definedName>
    <definedName name="VA">#REF!</definedName>
    <definedName name="VČ" localSheetId="1">#REF!</definedName>
    <definedName name="VČ" localSheetId="4">#REF!</definedName>
    <definedName name="VČ" localSheetId="2">#REF!</definedName>
    <definedName name="VČ">#REF!</definedName>
    <definedName name="VN" localSheetId="1">#REF!</definedName>
    <definedName name="VN" localSheetId="4">#REF!</definedName>
    <definedName name="VN" localSheetId="2">#REF!</definedName>
    <definedName name="VN">#REF!</definedName>
    <definedName name="VP" localSheetId="1">#REF!</definedName>
    <definedName name="VP" localSheetId="4">#REF!</definedName>
    <definedName name="VP" localSheetId="2">#REF!</definedName>
    <definedName name="VP">#REF!</definedName>
    <definedName name="VZ" localSheetId="1">#REF!</definedName>
    <definedName name="VZ" localSheetId="4">#REF!</definedName>
    <definedName name="VZ" localSheetId="2">#REF!</definedName>
    <definedName name="VZ">#REF!</definedName>
    <definedName name="ZADÁNÍ" localSheetId="1">#REF!</definedName>
    <definedName name="ZADÁNÍ" localSheetId="4">#REF!</definedName>
    <definedName name="ZADÁNÍ" localSheetId="2">#REF!</definedName>
    <definedName name="ZADÁNÍ">#REF!</definedName>
  </definedNames>
  <calcPr calcId="191028" iterateCount="1"/>
  <customWorkbookViews>
    <customWorkbookView name="Filip - vlastní pohled" guid="{252E4917-C8B7-48AF-A169-9521FF3D6433}" mergeInterval="0" personalView="1" maximized="1" windowWidth="1436" windowHeight="709" tabRatio="660" activeSheetId="3" showComments="commIndAndComment"/>
    <customWorkbookView name="GT" guid="{A8BB7E0C-F728-4053-A19B-C6AC194DF1E5}" maximized="1" windowWidth="1020" windowHeight="606" activeSheetId="2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20" l="1"/>
  <c r="H26" i="14"/>
  <c r="G14" i="20"/>
  <c r="H13" i="20"/>
  <c r="H12" i="20"/>
  <c r="H11" i="20"/>
  <c r="H10" i="20"/>
  <c r="L17" i="15" l="1"/>
  <c r="K10" i="15"/>
  <c r="L10" i="15" s="1"/>
  <c r="G12" i="20"/>
  <c r="G13" i="20"/>
  <c r="F24" i="15"/>
  <c r="F23" i="15"/>
  <c r="C21" i="15"/>
  <c r="C20" i="15"/>
  <c r="I15" i="15"/>
  <c r="C13" i="15"/>
  <c r="J13" i="15" s="1"/>
  <c r="C12" i="15"/>
  <c r="I10" i="15"/>
  <c r="H27" i="14"/>
  <c r="I27" i="14" s="1"/>
  <c r="H19" i="14"/>
  <c r="H16" i="14"/>
  <c r="I16" i="14" s="1"/>
  <c r="H12" i="14"/>
  <c r="I12" i="14" s="1"/>
  <c r="G10" i="20"/>
  <c r="G11" i="20"/>
  <c r="H18" i="14"/>
  <c r="I18" i="14" s="1"/>
  <c r="C16" i="16"/>
  <c r="F22" i="15"/>
  <c r="J21" i="15"/>
  <c r="J20" i="15"/>
  <c r="J18" i="15"/>
  <c r="I17" i="15"/>
  <c r="C14" i="15"/>
  <c r="I14" i="15" s="1"/>
  <c r="H14" i="14"/>
  <c r="I14" i="14" s="1"/>
  <c r="H15" i="14"/>
  <c r="I15" i="14" s="1"/>
  <c r="H20" i="14"/>
  <c r="H21" i="14"/>
  <c r="I20" i="14" s="1"/>
  <c r="K15" i="15" l="1"/>
  <c r="L15" i="15" s="1"/>
  <c r="K14" i="15"/>
  <c r="L14" i="15" s="1"/>
  <c r="I25" i="15"/>
  <c r="J12" i="15"/>
  <c r="J25" i="15" s="1"/>
  <c r="H23" i="14" l="1"/>
  <c r="I23" i="14" s="1"/>
  <c r="H25" i="14"/>
  <c r="I25" i="14" s="1"/>
  <c r="H24" i="14"/>
  <c r="I24" i="14" s="1"/>
  <c r="L25" i="15"/>
  <c r="K25" i="15"/>
</calcChain>
</file>

<file path=xl/sharedStrings.xml><?xml version="1.0" encoding="utf-8"?>
<sst xmlns="http://schemas.openxmlformats.org/spreadsheetml/2006/main" count="208" uniqueCount="160">
  <si>
    <t>Ozn.</t>
  </si>
  <si>
    <t>Prvek</t>
  </si>
  <si>
    <t>Ks</t>
  </si>
  <si>
    <t>Povrch. úprava</t>
  </si>
  <si>
    <t>Poznámka</t>
  </si>
  <si>
    <t>O1</t>
  </si>
  <si>
    <t>V1</t>
  </si>
  <si>
    <t>V2</t>
  </si>
  <si>
    <t>O2</t>
  </si>
  <si>
    <t>O4</t>
  </si>
  <si>
    <t>OZN.</t>
  </si>
  <si>
    <t>Umístění</t>
  </si>
  <si>
    <t>poznámka</t>
  </si>
  <si>
    <t>T1</t>
  </si>
  <si>
    <t>T2</t>
  </si>
  <si>
    <t>CELKEM</t>
  </si>
  <si>
    <t>D.1.2 Stavebně konstrukční část</t>
  </si>
  <si>
    <t>Zak. č :</t>
  </si>
  <si>
    <t>Dokumentace pro provádění stavby</t>
  </si>
  <si>
    <t>POPIS</t>
  </si>
  <si>
    <t>plocha (m2)</t>
  </si>
  <si>
    <t>ROZMĚRY</t>
  </si>
  <si>
    <t>OBJEM (m3)</t>
  </si>
  <si>
    <t>OBJEM m3</t>
  </si>
  <si>
    <t>MATERIÁL</t>
  </si>
  <si>
    <t>POZNÁMKA</t>
  </si>
  <si>
    <t>výška(m)</t>
  </si>
  <si>
    <t>šířka(m)</t>
  </si>
  <si>
    <t>délka(m)</t>
  </si>
  <si>
    <t>KS</t>
  </si>
  <si>
    <t>DO SUTI</t>
  </si>
  <si>
    <t>K POUŽITÍ</t>
  </si>
  <si>
    <t xml:space="preserve">VÝPIS ZEDNICKÝCH OPRAV A NOVÉHO ZDĚNÍ </t>
  </si>
  <si>
    <t>ZDĚNÍ - ORIENTAČNÍ ROZMĚRY</t>
  </si>
  <si>
    <t>KS/ KPL</t>
  </si>
  <si>
    <t>%</t>
  </si>
  <si>
    <t>POPIS  MATERIÁLU</t>
  </si>
  <si>
    <t>objem(m3)</t>
  </si>
  <si>
    <t>plocha(m2)</t>
  </si>
  <si>
    <t>PŮV. (m3)</t>
  </si>
  <si>
    <t>NOVÝ (m3)</t>
  </si>
  <si>
    <t>Z1</t>
  </si>
  <si>
    <t>Z2</t>
  </si>
  <si>
    <t>Z3</t>
  </si>
  <si>
    <t>PŘEZDĚNÍ ROZVOLNĚNÉHO ZDIVA</t>
  </si>
  <si>
    <t>Z4</t>
  </si>
  <si>
    <t>VÝPIS KOVÁŘSKÝCH, ZÁMEČNICKÝCH PRVKŮ A VRTŮ - NOVÉ KOVÁŘSKÉ PRVKY VIZ. VÝKRES KOVÁŘSKÝCH PRVKŮ</t>
  </si>
  <si>
    <t>De1</t>
  </si>
  <si>
    <t>De2</t>
  </si>
  <si>
    <t>De3</t>
  </si>
  <si>
    <t>ZEMINA</t>
  </si>
  <si>
    <t>SKLADBA ZÁSYPU PŘIZDÍVKY ZÁKLADOVÉ KONSTRUKCE</t>
  </si>
  <si>
    <t>V3</t>
  </si>
  <si>
    <t>V4</t>
  </si>
  <si>
    <t>H1</t>
  </si>
  <si>
    <t>ŠTĚRK FR. 4/8</t>
  </si>
  <si>
    <t>ŠTĚRK FR. 16/64</t>
  </si>
  <si>
    <t>HUTNĚNÝ NÁSYP Z VÝKOPKU</t>
  </si>
  <si>
    <t>BEROUN - MĚSTSKÉ OPEVNĚNÍ</t>
  </si>
  <si>
    <t>REKONSTRUKCE MĚSTSKÉHO OPEVNĚNÍ V BEROUNĚ OPRAVA ÚSEKU III</t>
  </si>
  <si>
    <t>38.23</t>
  </si>
  <si>
    <t>ODSTRANĚNÍ POPÍNAVÝCH ROSTLIN V OZNAČENÉM ÚSEKU STĚNY A ODVEZENÍ DO BIOODPADU.</t>
  </si>
  <si>
    <t>ODSTRANĚNÍ VZROSTLÉHO KEŘE VČETNĚ VYKOPÁNÍ KOŘENŮ DO BIOODPADU.</t>
  </si>
  <si>
    <t xml:space="preserve">ODSTRANĚNÍ VRSTVY ODPADKŮ A SUTI PODLAHY MÍSTNOSTI </t>
  </si>
  <si>
    <t>De4</t>
  </si>
  <si>
    <t xml:space="preserve">VYSEKÁNÍ STÁVAJÍCÍHO VÁPENOCEMENTOVÉHO NOVODOBÉHO SPÁROVÁNÍ KORUN ZDIVA </t>
  </si>
  <si>
    <t>De5</t>
  </si>
  <si>
    <t>De6</t>
  </si>
  <si>
    <t>VYBRÁNÍ ZEMINY S TRAVNÍM POROSTEM NA RUBU KLENBY A ULOŽENÍ NA DEPONII</t>
  </si>
  <si>
    <t>De7</t>
  </si>
  <si>
    <t>VÝKOP PRO ULOŽENÍ NOVÉHO KAMENNÉHO ŽLABU</t>
  </si>
  <si>
    <t>De8</t>
  </si>
  <si>
    <t>VÝKOP PODÉL ZDI PRO ODHALENÍ A OPRAVU LÍCE STĚNY NA ROZHRANÍ TERÉNU</t>
  </si>
  <si>
    <t>De9</t>
  </si>
  <si>
    <t>VÝKOP PRO VSAK</t>
  </si>
  <si>
    <t>VEGETACE</t>
  </si>
  <si>
    <t>MVC</t>
  </si>
  <si>
    <t xml:space="preserve">FRAKCE 32/64 </t>
  </si>
  <si>
    <t>POSTUPNÉ PŘEZDÍVÁNÍ PORUŠENÉHO NÁROŽNÍHO ZDIVA, SPÁROVÁNÍ</t>
  </si>
  <si>
    <t>ZEDNICKÁ OPRAVA POVRCHU ZDÍ</t>
  </si>
  <si>
    <t>LK, M1</t>
  </si>
  <si>
    <t>PŘEZDĚNÍ KORUNY ZDIVA</t>
  </si>
  <si>
    <t>ZEDNICKÁ OPRAVA ZÁKLENKU</t>
  </si>
  <si>
    <t>PŘEZDĚNÍ DEGRADOVANÉHO ZDIVA</t>
  </si>
  <si>
    <t>PROŠKRÁBNUTÍ SPÁR, VYKLÍNOVÁNÍ, HLOUBKOVÉ SPÁROVÁNÍ</t>
  </si>
  <si>
    <t>CP, M1</t>
  </si>
  <si>
    <t>OM</t>
  </si>
  <si>
    <t>OPRAVA OMÍTKY VNITŘNÍCH PLOCH ZDÍ MÍSTNOSTI A KLENBY</t>
  </si>
  <si>
    <t xml:space="preserve">NOVÁ ŠTUKOVÁ OMÍTKA </t>
  </si>
  <si>
    <t>M8</t>
  </si>
  <si>
    <t>INJEKTÁŽ VÝRAZNÝCH TRHLIN</t>
  </si>
  <si>
    <t>INJEKTÁŽ MENŠÍCH TRHLIN</t>
  </si>
  <si>
    <t>TÁHLO</t>
  </si>
  <si>
    <t>4 KPL</t>
  </si>
  <si>
    <t>2 KPL</t>
  </si>
  <si>
    <t>KOTVA MŘÍŽE</t>
  </si>
  <si>
    <t>Pásovina 15/60-220, 4x díra ø11mm s přechodem na tyč ø25</t>
  </si>
  <si>
    <t>Šikmý vrt Ø20 mm do kamenného zdiva dl. ~1m</t>
  </si>
  <si>
    <t>Helikální výztuž ø8mm dl.18 m</t>
  </si>
  <si>
    <t>Helikální výztuž ø8mm dl.11,5 m</t>
  </si>
  <si>
    <t>Šikmý vrt do kamenného zdiva ø50mm, dl. 0,5m.</t>
  </si>
  <si>
    <t>VÝPIS NOVÉHO KAMENE</t>
  </si>
  <si>
    <t>Popis</t>
  </si>
  <si>
    <t>výška (m)</t>
  </si>
  <si>
    <t>délka (m)</t>
  </si>
  <si>
    <t>počet (ks)</t>
  </si>
  <si>
    <t>CELKEM  NOVÉ</t>
  </si>
  <si>
    <t>CHRLIČ</t>
  </si>
  <si>
    <t>K1</t>
  </si>
  <si>
    <t>K2</t>
  </si>
  <si>
    <t>K3</t>
  </si>
  <si>
    <t>Kotvit do vrtů V2 na maltu M2</t>
  </si>
  <si>
    <t>nerez A2</t>
  </si>
  <si>
    <t>délku doměřit na místě</t>
  </si>
  <si>
    <t>KOTEVNÍ DESKA TÁHLA</t>
  </si>
  <si>
    <t>SMÍŠENÝ ODPAD/ SUŤ</t>
  </si>
  <si>
    <t>HYGIENICKY ZÁVADNÉ</t>
  </si>
  <si>
    <t>ZEMINA, JÍL</t>
  </si>
  <si>
    <t>JÍL</t>
  </si>
  <si>
    <t>VYBRÁNÍ JÍLOVÉ IZOLACE  A ULOŽENÍ NA DEPONII</t>
  </si>
  <si>
    <t>OČIŠTĚNÍ RUBU KLENBY</t>
  </si>
  <si>
    <t>Po1</t>
  </si>
  <si>
    <t>VÝKOP PRO NOVOU SKLADBU</t>
  </si>
  <si>
    <t>ZEMINA/ SUŤ</t>
  </si>
  <si>
    <t>SPÁROVÁNÍ</t>
  </si>
  <si>
    <t>ODSEKÁNÍ NARUŠENÉHO NOVODOBÉHO SPÁROVÁNÍ, PROŠKRÁBNUTÍ SPÁR</t>
  </si>
  <si>
    <t>OTLUČENÍ NESOUDRŽNÉ OMÍTKOVÉ VRSTVY, NOVÝ ŠPRIC + NOVÁ JÁDROVÁ OMÍTKA</t>
  </si>
  <si>
    <t>DRÁŽKY DO ZDIVA 80x60mm, INSTALACE HELIKÁLNÍ VÝZTUŽE</t>
  </si>
  <si>
    <t>ZÁKLADOVÝ KÁMEN</t>
  </si>
  <si>
    <t>ŽLAB - TYPICKÝ KUS</t>
  </si>
  <si>
    <t>ŽLAB - ATYPICKÝ KUS</t>
  </si>
  <si>
    <t xml:space="preserve">Kamenné zdící prvky a polotovary pro kamenické výrobky budou z očištěného místního kamene z rozebraných částí stěn. Nový lomový kámen bude petrograficky a barevně shodný se stávajícím a bude doplněn sběrem z deponií z blízkého okolí nebo v krajním případě z lomu Branžovy - Mořina.
Opracování kamene provedeno z řezaného či štípaného polotovaru, veškeré pohledové strany budou ručně opracovány jemným šalírováním. </t>
  </si>
  <si>
    <t>Závit. tyč. M24 dl. ~3m, levý závit</t>
  </si>
  <si>
    <t>Napínací matice M24</t>
  </si>
  <si>
    <r>
      <t xml:space="preserve">Kotevní deska </t>
    </r>
    <r>
      <rPr>
        <sz val="10"/>
        <rFont val="Arial"/>
        <family val="2"/>
        <charset val="238"/>
      </rPr>
      <t>ø</t>
    </r>
    <r>
      <rPr>
        <sz val="10"/>
        <rFont val="Arial CE"/>
        <family val="2"/>
        <charset val="238"/>
      </rPr>
      <t>424mm tl.20mm, 3x otvor z toho 2x se</t>
    </r>
    <r>
      <rPr>
        <sz val="10"/>
        <rFont val="Arial"/>
        <family val="2"/>
        <charset val="238"/>
      </rPr>
      <t xml:space="preserve"> zahloubením hl.5mm</t>
    </r>
  </si>
  <si>
    <t>Závitová tyč M24 dl. 0,24m, pravý závit, přivařit ke kotevní desce                               a k výztuhám</t>
  </si>
  <si>
    <t>Výztuha z plechu 140x140 tl.10mm, přivařit ke kotevní desce a závitové tyči</t>
  </si>
  <si>
    <t>Výztuha z plechu 70x140 tl.10mm, přivařit ke kotevní desce a závitové tyči</t>
  </si>
  <si>
    <t>Úhlová atyp podložka</t>
  </si>
  <si>
    <t>Chemická kotva - závitová tyč M16 dl. 1400mm, matice + podložka</t>
  </si>
  <si>
    <t xml:space="preserve">Tyč ø25mm, dl. 520mm se závitem dl. 400mm </t>
  </si>
  <si>
    <t>Šroub 10x40 + podložka</t>
  </si>
  <si>
    <t>Šroub 10x25 + podložka</t>
  </si>
  <si>
    <t>Šikmý vrt do kamenného zdiva ø20mm, dl. ~1,5m.</t>
  </si>
  <si>
    <t>Vodorovný vrt do kamenného zdiva ø30mm, dl. 0,5m.</t>
  </si>
  <si>
    <t>VÝPIS DEMONTÁŽÍ, BOURÁNÍ, VÝKOPŮ A ZÁSYPŮ</t>
  </si>
  <si>
    <t>celkový objem (m3)</t>
  </si>
  <si>
    <t>celková hmotnost (kg)</t>
  </si>
  <si>
    <t>M1</t>
  </si>
  <si>
    <t>ZÁSYP Z VÁPENCOVÉHO ŠTĚRKU</t>
  </si>
  <si>
    <t>VS</t>
  </si>
  <si>
    <t>ZÁSYP SUBSTRÁT + ŠTĚRK</t>
  </si>
  <si>
    <t>SUBSTRÁT + ŠTĚRK</t>
  </si>
  <si>
    <t>ODSEKÁNÍ STÁVAJÍCÍ CEMENTOVÉ MAZANINY DO SUTI. ZAKOŘENĚNOU VEGETACI ULOŽIT NA DEPONII K NAVRÁCENÍ</t>
  </si>
  <si>
    <t>M9</t>
  </si>
  <si>
    <t>M1, M4, HL</t>
  </si>
  <si>
    <t>M1, M4</t>
  </si>
  <si>
    <t>M1, M4, M5</t>
  </si>
  <si>
    <t>černý nátěr shodný s nátěrem mříže O3, viz. Architektonicko-stavební část</t>
  </si>
  <si>
    <t>M1, M5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</si>
</sst>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0"/>
      <name val="Arial CE"/>
      <charset val="238"/>
    </font>
    <font>
      <sz val="10"/>
      <name val="Arial CE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u/>
      <sz val="14"/>
      <name val="Arial CE"/>
      <family val="2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14"/>
      <name val="Arial CE"/>
      <charset val="238"/>
    </font>
    <font>
      <b/>
      <sz val="16"/>
      <name val="Arial CE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color indexed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/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left"/>
    </xf>
    <xf numFmtId="2" fontId="0" fillId="0" borderId="2" xfId="0" applyNumberFormat="1" applyBorder="1" applyAlignment="1">
      <alignment horizontal="center"/>
    </xf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left" indent="1"/>
    </xf>
    <xf numFmtId="0" fontId="8" fillId="0" borderId="0" xfId="0" applyFont="1"/>
    <xf numFmtId="0" fontId="4" fillId="0" borderId="3" xfId="0" applyFont="1" applyBorder="1" applyAlignment="1">
      <alignment horizontal="left" indent="1"/>
    </xf>
    <xf numFmtId="0" fontId="7" fillId="0" borderId="18" xfId="0" applyFont="1" applyBorder="1" applyAlignment="1">
      <alignment horizontal="center"/>
    </xf>
    <xf numFmtId="0" fontId="7" fillId="0" borderId="7" xfId="0" applyFont="1" applyBorder="1" applyAlignment="1">
      <alignment horizontal="left" indent="1"/>
    </xf>
    <xf numFmtId="0" fontId="7" fillId="0" borderId="19" xfId="0" applyFont="1" applyBorder="1" applyAlignment="1">
      <alignment horizontal="left" indent="2"/>
    </xf>
    <xf numFmtId="0" fontId="3" fillId="0" borderId="20" xfId="0" applyFont="1" applyBorder="1" applyAlignment="1">
      <alignment horizontal="left" indent="1"/>
    </xf>
    <xf numFmtId="0" fontId="4" fillId="0" borderId="0" xfId="0" applyFont="1" applyAlignment="1">
      <alignment horizontal="left" wrapText="1" indent="1"/>
    </xf>
    <xf numFmtId="0" fontId="4" fillId="0" borderId="2" xfId="0" applyFont="1" applyBorder="1" applyAlignment="1">
      <alignment horizontal="left" wrapText="1" indent="1"/>
    </xf>
    <xf numFmtId="0" fontId="0" fillId="0" borderId="9" xfId="0" applyBorder="1"/>
    <xf numFmtId="2" fontId="1" fillId="0" borderId="0" xfId="0" applyNumberFormat="1" applyFont="1" applyAlignment="1">
      <alignment horizontal="center"/>
    </xf>
    <xf numFmtId="49" fontId="3" fillId="0" borderId="0" xfId="0" applyNumberFormat="1" applyFont="1"/>
    <xf numFmtId="0" fontId="7" fillId="0" borderId="0" xfId="0" applyFont="1" applyAlignment="1">
      <alignment horizontal="left"/>
    </xf>
    <xf numFmtId="0" fontId="11" fillId="0" borderId="0" xfId="0" applyFont="1"/>
    <xf numFmtId="1" fontId="6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4" fillId="0" borderId="0" xfId="0" applyFont="1"/>
    <xf numFmtId="0" fontId="13" fillId="0" borderId="0" xfId="0" applyFont="1" applyAlignment="1">
      <alignment horizontal="left"/>
    </xf>
    <xf numFmtId="0" fontId="16" fillId="0" borderId="37" xfId="0" applyFont="1" applyBorder="1" applyAlignment="1">
      <alignment horizontal="center" wrapText="1"/>
    </xf>
    <xf numFmtId="0" fontId="11" fillId="0" borderId="31" xfId="0" applyFont="1" applyBorder="1" applyAlignment="1">
      <alignment horizontal="center" vertical="center"/>
    </xf>
    <xf numFmtId="0" fontId="4" fillId="0" borderId="19" xfId="0" applyFont="1" applyBorder="1" applyAlignment="1">
      <alignment horizontal="left" wrapText="1" indent="1"/>
    </xf>
    <xf numFmtId="2" fontId="4" fillId="0" borderId="19" xfId="0" applyNumberFormat="1" applyFont="1" applyBorder="1" applyAlignment="1">
      <alignment horizontal="center"/>
    </xf>
    <xf numFmtId="0" fontId="0" fillId="0" borderId="20" xfId="0" applyBorder="1" applyAlignment="1">
      <alignment wrapText="1"/>
    </xf>
    <xf numFmtId="2" fontId="4" fillId="0" borderId="47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49" fontId="0" fillId="0" borderId="56" xfId="0" applyNumberFormat="1" applyBorder="1" applyAlignment="1">
      <alignment horizontal="center" wrapText="1"/>
    </xf>
    <xf numFmtId="0" fontId="11" fillId="0" borderId="59" xfId="0" applyFont="1" applyBorder="1" applyAlignment="1">
      <alignment horizontal="left" indent="1"/>
    </xf>
    <xf numFmtId="0" fontId="11" fillId="0" borderId="59" xfId="0" applyFont="1" applyBorder="1" applyAlignment="1">
      <alignment horizontal="left" indent="2"/>
    </xf>
    <xf numFmtId="1" fontId="11" fillId="0" borderId="49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11" fillId="0" borderId="58" xfId="0" applyFont="1" applyBorder="1" applyAlignment="1">
      <alignment horizontal="left" indent="1"/>
    </xf>
    <xf numFmtId="0" fontId="11" fillId="0" borderId="58" xfId="0" applyFont="1" applyBorder="1" applyAlignment="1">
      <alignment horizontal="left" indent="2"/>
    </xf>
    <xf numFmtId="0" fontId="17" fillId="0" borderId="58" xfId="0" applyFont="1" applyBorder="1" applyAlignment="1">
      <alignment horizontal="left" wrapText="1"/>
    </xf>
    <xf numFmtId="0" fontId="17" fillId="0" borderId="41" xfId="0" applyFont="1" applyBorder="1" applyAlignment="1">
      <alignment horizontal="center" wrapText="1"/>
    </xf>
    <xf numFmtId="0" fontId="17" fillId="0" borderId="37" xfId="0" applyFont="1" applyBorder="1" applyAlignment="1">
      <alignment horizontal="center" wrapText="1"/>
    </xf>
    <xf numFmtId="0" fontId="17" fillId="0" borderId="44" xfId="0" applyFont="1" applyBorder="1" applyAlignment="1">
      <alignment horizontal="center" wrapText="1"/>
    </xf>
    <xf numFmtId="0" fontId="17" fillId="0" borderId="39" xfId="0" applyFont="1" applyBorder="1" applyAlignment="1">
      <alignment horizontal="left"/>
    </xf>
    <xf numFmtId="0" fontId="17" fillId="0" borderId="58" xfId="0" applyFont="1" applyBorder="1" applyAlignment="1">
      <alignment horizontal="left"/>
    </xf>
    <xf numFmtId="0" fontId="4" fillId="0" borderId="59" xfId="0" applyFont="1" applyBorder="1" applyAlignment="1">
      <alignment horizontal="left" wrapText="1" indent="1"/>
    </xf>
    <xf numFmtId="2" fontId="4" fillId="0" borderId="59" xfId="0" applyNumberFormat="1" applyFont="1" applyBorder="1" applyAlignment="1">
      <alignment horizontal="center"/>
    </xf>
    <xf numFmtId="2" fontId="4" fillId="0" borderId="54" xfId="0" applyNumberFormat="1" applyFont="1" applyBorder="1" applyAlignment="1">
      <alignment horizontal="center"/>
    </xf>
    <xf numFmtId="1" fontId="4" fillId="0" borderId="59" xfId="0" applyNumberFormat="1" applyFont="1" applyBorder="1" applyAlignment="1">
      <alignment horizontal="center"/>
    </xf>
    <xf numFmtId="1" fontId="4" fillId="0" borderId="54" xfId="0" applyNumberFormat="1" applyFont="1" applyBorder="1" applyAlignment="1">
      <alignment horizontal="center"/>
    </xf>
    <xf numFmtId="2" fontId="1" fillId="0" borderId="49" xfId="0" applyNumberFormat="1" applyFont="1" applyBorder="1" applyAlignment="1">
      <alignment horizontal="center"/>
    </xf>
    <xf numFmtId="2" fontId="1" fillId="0" borderId="59" xfId="0" applyNumberFormat="1" applyFont="1" applyBorder="1" applyAlignment="1">
      <alignment horizontal="center"/>
    </xf>
    <xf numFmtId="49" fontId="10" fillId="0" borderId="59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left" wrapText="1" indent="1"/>
    </xf>
    <xf numFmtId="2" fontId="4" fillId="0" borderId="30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11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left" wrapText="1" indent="1"/>
    </xf>
    <xf numFmtId="2" fontId="4" fillId="0" borderId="22" xfId="0" applyNumberFormat="1" applyFont="1" applyBorder="1" applyAlignment="1">
      <alignment horizontal="center"/>
    </xf>
    <xf numFmtId="2" fontId="4" fillId="0" borderId="56" xfId="0" applyNumberFormat="1" applyFont="1" applyBorder="1" applyAlignment="1">
      <alignment horizontal="center"/>
    </xf>
    <xf numFmtId="2" fontId="4" fillId="0" borderId="55" xfId="0" applyNumberFormat="1" applyFont="1" applyBorder="1" applyAlignment="1">
      <alignment horizontal="center"/>
    </xf>
    <xf numFmtId="1" fontId="4" fillId="0" borderId="22" xfId="0" applyNumberFormat="1" applyFont="1" applyBorder="1" applyAlignment="1">
      <alignment horizontal="center"/>
    </xf>
    <xf numFmtId="1" fontId="4" fillId="0" borderId="56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2" fontId="1" fillId="0" borderId="22" xfId="0" applyNumberFormat="1" applyFont="1" applyBorder="1" applyAlignment="1">
      <alignment horizontal="center"/>
    </xf>
    <xf numFmtId="49" fontId="10" fillId="0" borderId="22" xfId="0" applyNumberFormat="1" applyFont="1" applyBorder="1" applyAlignment="1">
      <alignment horizontal="center" vertical="center" wrapText="1"/>
    </xf>
    <xf numFmtId="0" fontId="10" fillId="0" borderId="59" xfId="0" applyFont="1" applyBorder="1" applyAlignment="1">
      <alignment horizontal="left" wrapText="1" indent="1"/>
    </xf>
    <xf numFmtId="2" fontId="4" fillId="0" borderId="50" xfId="0" applyNumberFormat="1" applyFont="1" applyBorder="1" applyAlignment="1">
      <alignment horizontal="center"/>
    </xf>
    <xf numFmtId="1" fontId="4" fillId="0" borderId="51" xfId="0" applyNumberFormat="1" applyFont="1" applyBorder="1" applyAlignment="1">
      <alignment horizontal="center"/>
    </xf>
    <xf numFmtId="2" fontId="1" fillId="0" borderId="51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8" fillId="0" borderId="57" xfId="0" applyFont="1" applyBorder="1" applyAlignment="1">
      <alignment horizontal="center" wrapText="1"/>
    </xf>
    <xf numFmtId="0" fontId="18" fillId="0" borderId="52" xfId="0" applyFont="1" applyBorder="1" applyAlignment="1">
      <alignment horizontal="center" wrapText="1"/>
    </xf>
    <xf numFmtId="2" fontId="4" fillId="0" borderId="21" xfId="0" applyNumberFormat="1" applyFont="1" applyBorder="1" applyAlignment="1">
      <alignment horizontal="center"/>
    </xf>
    <xf numFmtId="2" fontId="1" fillId="0" borderId="25" xfId="0" applyNumberFormat="1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0" fillId="0" borderId="32" xfId="0" applyFont="1" applyBorder="1" applyAlignment="1">
      <alignment horizontal="left" wrapText="1" indent="1"/>
    </xf>
    <xf numFmtId="2" fontId="10" fillId="0" borderId="60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0" fontId="18" fillId="0" borderId="61" xfId="0" applyFont="1" applyBorder="1" applyAlignment="1">
      <alignment wrapText="1"/>
    </xf>
    <xf numFmtId="0" fontId="18" fillId="0" borderId="0" xfId="0" applyFont="1" applyAlignment="1">
      <alignment wrapText="1"/>
    </xf>
    <xf numFmtId="0" fontId="11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wrapText="1"/>
    </xf>
    <xf numFmtId="0" fontId="7" fillId="0" borderId="55" xfId="0" applyFont="1" applyBorder="1" applyAlignment="1">
      <alignment horizontal="left" indent="1"/>
    </xf>
    <xf numFmtId="0" fontId="5" fillId="0" borderId="20" xfId="0" applyFont="1" applyBorder="1" applyAlignment="1">
      <alignment horizontal="left" indent="1"/>
    </xf>
    <xf numFmtId="0" fontId="4" fillId="0" borderId="18" xfId="0" applyFont="1" applyBorder="1" applyAlignment="1">
      <alignment horizontal="left" wrapText="1" indent="1"/>
    </xf>
    <xf numFmtId="0" fontId="4" fillId="0" borderId="51" xfId="0" applyFont="1" applyBorder="1" applyAlignment="1">
      <alignment horizontal="left" wrapText="1" indent="1"/>
    </xf>
    <xf numFmtId="0" fontId="0" fillId="0" borderId="49" xfId="0" applyBorder="1"/>
    <xf numFmtId="0" fontId="10" fillId="0" borderId="46" xfId="0" applyFont="1" applyBorder="1" applyAlignment="1">
      <alignment horizontal="left" wrapText="1" indent="1"/>
    </xf>
    <xf numFmtId="1" fontId="10" fillId="0" borderId="49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 wrapText="1" indent="1"/>
    </xf>
    <xf numFmtId="0" fontId="4" fillId="0" borderId="9" xfId="0" applyFont="1" applyBorder="1" applyAlignment="1">
      <alignment horizontal="center"/>
    </xf>
    <xf numFmtId="0" fontId="4" fillId="0" borderId="33" xfId="0" applyFont="1" applyBorder="1" applyAlignment="1">
      <alignment horizontal="left" wrapText="1" indent="1"/>
    </xf>
    <xf numFmtId="49" fontId="7" fillId="0" borderId="31" xfId="0" applyNumberFormat="1" applyFont="1" applyBorder="1" applyAlignment="1">
      <alignment horizontal="center"/>
    </xf>
    <xf numFmtId="49" fontId="0" fillId="0" borderId="7" xfId="0" applyNumberFormat="1" applyBorder="1" applyAlignment="1">
      <alignment horizontal="center" vertical="center" wrapText="1"/>
    </xf>
    <xf numFmtId="0" fontId="4" fillId="0" borderId="42" xfId="0" applyFont="1" applyBorder="1" applyAlignment="1">
      <alignment horizontal="left" wrapText="1" indent="1"/>
    </xf>
    <xf numFmtId="2" fontId="4" fillId="0" borderId="42" xfId="0" applyNumberFormat="1" applyFont="1" applyBorder="1" applyAlignment="1">
      <alignment horizontal="center"/>
    </xf>
    <xf numFmtId="1" fontId="4" fillId="0" borderId="42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42" xfId="0" applyNumberFormat="1" applyFont="1" applyBorder="1" applyAlignment="1">
      <alignment horizontal="center"/>
    </xf>
    <xf numFmtId="49" fontId="10" fillId="0" borderId="42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18" fillId="0" borderId="53" xfId="0" applyFont="1" applyBorder="1" applyAlignment="1">
      <alignment horizontal="center" wrapText="1"/>
    </xf>
    <xf numFmtId="0" fontId="4" fillId="0" borderId="12" xfId="0" applyFont="1" applyBorder="1" applyAlignment="1">
      <alignment horizontal="left" wrapText="1" indent="1"/>
    </xf>
    <xf numFmtId="1" fontId="4" fillId="0" borderId="12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49" fontId="0" fillId="0" borderId="30" xfId="0" applyNumberFormat="1" applyBorder="1" applyAlignment="1">
      <alignment horizontal="center" wrapText="1"/>
    </xf>
    <xf numFmtId="0" fontId="0" fillId="0" borderId="13" xfId="0" applyBorder="1" applyAlignment="1">
      <alignment wrapText="1"/>
    </xf>
    <xf numFmtId="2" fontId="1" fillId="0" borderId="47" xfId="0" applyNumberFormat="1" applyFont="1" applyBorder="1" applyAlignment="1">
      <alignment horizontal="center"/>
    </xf>
    <xf numFmtId="49" fontId="0" fillId="0" borderId="54" xfId="0" applyNumberFormat="1" applyBorder="1" applyAlignment="1">
      <alignment horizontal="center" wrapText="1"/>
    </xf>
    <xf numFmtId="0" fontId="0" fillId="0" borderId="49" xfId="0" applyBorder="1" applyAlignment="1">
      <alignment wrapText="1"/>
    </xf>
    <xf numFmtId="1" fontId="4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 wrapText="1"/>
    </xf>
    <xf numFmtId="0" fontId="0" fillId="0" borderId="5" xfId="0" applyBorder="1" applyAlignment="1">
      <alignment wrapText="1"/>
    </xf>
    <xf numFmtId="0" fontId="20" fillId="0" borderId="0" xfId="0" applyFont="1"/>
    <xf numFmtId="0" fontId="4" fillId="0" borderId="6" xfId="0" applyFont="1" applyBorder="1" applyAlignment="1">
      <alignment horizontal="center"/>
    </xf>
    <xf numFmtId="0" fontId="1" fillId="0" borderId="3" xfId="0" applyFont="1" applyBorder="1" applyAlignment="1">
      <alignment horizontal="left" indent="1"/>
    </xf>
    <xf numFmtId="0" fontId="1" fillId="0" borderId="0" xfId="0" applyFont="1" applyAlignment="1">
      <alignment horizontal="left" indent="1"/>
    </xf>
    <xf numFmtId="49" fontId="7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indent="1"/>
    </xf>
    <xf numFmtId="0" fontId="0" fillId="0" borderId="2" xfId="0" applyBorder="1" applyAlignment="1">
      <alignment horizontal="left" wrapText="1" indent="1"/>
    </xf>
    <xf numFmtId="2" fontId="1" fillId="0" borderId="29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wrapText="1" indent="1"/>
    </xf>
    <xf numFmtId="2" fontId="4" fillId="0" borderId="51" xfId="0" applyNumberFormat="1" applyFont="1" applyBorder="1" applyAlignment="1">
      <alignment horizontal="center"/>
    </xf>
    <xf numFmtId="49" fontId="10" fillId="0" borderId="51" xfId="0" applyNumberFormat="1" applyFont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left" wrapText="1" indent="1"/>
    </xf>
    <xf numFmtId="49" fontId="7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2" fontId="4" fillId="0" borderId="49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10" fillId="0" borderId="47" xfId="0" applyFont="1" applyBorder="1" applyAlignment="1">
      <alignment horizontal="left" wrapText="1" indent="1"/>
    </xf>
    <xf numFmtId="0" fontId="4" fillId="0" borderId="13" xfId="0" applyFont="1" applyBorder="1" applyAlignment="1">
      <alignment horizontal="center"/>
    </xf>
    <xf numFmtId="49" fontId="7" fillId="0" borderId="50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 wrapText="1" indent="1"/>
    </xf>
    <xf numFmtId="1" fontId="0" fillId="0" borderId="16" xfId="0" applyNumberFormat="1" applyBorder="1" applyAlignment="1">
      <alignment horizontal="center"/>
    </xf>
    <xf numFmtId="0" fontId="4" fillId="0" borderId="40" xfId="0" applyFont="1" applyBorder="1" applyAlignment="1">
      <alignment horizontal="left" wrapText="1" indent="1"/>
    </xf>
    <xf numFmtId="0" fontId="0" fillId="0" borderId="16" xfId="0" applyBorder="1"/>
    <xf numFmtId="1" fontId="0" fillId="0" borderId="9" xfId="0" applyNumberFormat="1" applyBorder="1" applyAlignment="1">
      <alignment horizontal="center"/>
    </xf>
    <xf numFmtId="0" fontId="4" fillId="0" borderId="46" xfId="0" applyFont="1" applyBorder="1" applyAlignment="1">
      <alignment horizontal="left" wrapText="1" indent="1"/>
    </xf>
    <xf numFmtId="1" fontId="0" fillId="0" borderId="49" xfId="0" applyNumberFormat="1" applyBorder="1" applyAlignment="1">
      <alignment horizontal="center"/>
    </xf>
    <xf numFmtId="0" fontId="4" fillId="0" borderId="47" xfId="0" applyFont="1" applyBorder="1" applyAlignment="1">
      <alignment horizontal="left" wrapText="1" indent="1"/>
    </xf>
    <xf numFmtId="1" fontId="0" fillId="0" borderId="20" xfId="0" applyNumberFormat="1" applyBorder="1" applyAlignment="1">
      <alignment horizontal="center"/>
    </xf>
    <xf numFmtId="0" fontId="4" fillId="0" borderId="7" xfId="0" applyFont="1" applyBorder="1" applyAlignment="1">
      <alignment horizontal="left" wrapText="1" indent="1"/>
    </xf>
    <xf numFmtId="0" fontId="0" fillId="0" borderId="20" xfId="0" applyBorder="1"/>
    <xf numFmtId="0" fontId="7" fillId="0" borderId="31" xfId="0" applyFont="1" applyBorder="1" applyAlignment="1">
      <alignment horizontal="center"/>
    </xf>
    <xf numFmtId="0" fontId="7" fillId="0" borderId="31" xfId="0" applyFont="1" applyBorder="1" applyAlignment="1">
      <alignment horizontal="left" indent="1"/>
    </xf>
    <xf numFmtId="0" fontId="7" fillId="0" borderId="20" xfId="0" applyFont="1" applyBorder="1" applyAlignment="1">
      <alignment horizontal="center"/>
    </xf>
    <xf numFmtId="0" fontId="2" fillId="0" borderId="0" xfId="0" applyFont="1"/>
    <xf numFmtId="1" fontId="3" fillId="0" borderId="19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/>
    </xf>
    <xf numFmtId="1" fontId="0" fillId="0" borderId="47" xfId="0" applyNumberForma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0" fillId="0" borderId="1" xfId="0" applyBorder="1" applyAlignment="1">
      <alignment horizontal="left" wrapText="1" indent="1"/>
    </xf>
    <xf numFmtId="1" fontId="4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 wrapText="1" indent="1"/>
    </xf>
    <xf numFmtId="0" fontId="4" fillId="0" borderId="7" xfId="0" applyFont="1" applyBorder="1" applyAlignment="1">
      <alignment horizontal="left" indent="1"/>
    </xf>
    <xf numFmtId="0" fontId="4" fillId="0" borderId="7" xfId="0" applyFont="1" applyBorder="1" applyAlignment="1">
      <alignment horizontal="center"/>
    </xf>
    <xf numFmtId="0" fontId="10" fillId="0" borderId="62" xfId="0" applyFont="1" applyBorder="1" applyAlignment="1">
      <alignment horizontal="center"/>
    </xf>
    <xf numFmtId="2" fontId="10" fillId="0" borderId="63" xfId="0" applyNumberFormat="1" applyFont="1" applyBorder="1" applyAlignment="1">
      <alignment horizontal="center"/>
    </xf>
    <xf numFmtId="0" fontId="0" fillId="0" borderId="57" xfId="0" applyBorder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indent="1"/>
    </xf>
    <xf numFmtId="0" fontId="21" fillId="0" borderId="0" xfId="0" applyFont="1" applyAlignment="1">
      <alignment horizontal="center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18" fillId="0" borderId="0" xfId="0" applyFont="1" applyAlignment="1">
      <alignment horizontal="center"/>
    </xf>
    <xf numFmtId="0" fontId="16" fillId="0" borderId="44" xfId="0" applyFont="1" applyBorder="1" applyAlignment="1">
      <alignment horizontal="center" wrapText="1"/>
    </xf>
    <xf numFmtId="1" fontId="4" fillId="0" borderId="55" xfId="0" applyNumberFormat="1" applyFont="1" applyBorder="1" applyAlignment="1">
      <alignment horizontal="center"/>
    </xf>
    <xf numFmtId="1" fontId="4" fillId="0" borderId="48" xfId="0" applyNumberFormat="1" applyFont="1" applyBorder="1" applyAlignment="1">
      <alignment horizontal="center"/>
    </xf>
    <xf numFmtId="1" fontId="4" fillId="0" borderId="32" xfId="0" applyNumberFormat="1" applyFont="1" applyBorder="1" applyAlignment="1">
      <alignment horizontal="center"/>
    </xf>
    <xf numFmtId="1" fontId="4" fillId="0" borderId="54" xfId="0" applyNumberFormat="1" applyFont="1" applyBorder="1"/>
    <xf numFmtId="0" fontId="4" fillId="0" borderId="41" xfId="0" applyFont="1" applyBorder="1" applyAlignment="1">
      <alignment horizontal="center" wrapText="1"/>
    </xf>
    <xf numFmtId="2" fontId="1" fillId="0" borderId="56" xfId="0" applyNumberFormat="1" applyFont="1" applyBorder="1" applyAlignment="1">
      <alignment horizontal="center"/>
    </xf>
    <xf numFmtId="2" fontId="1" fillId="0" borderId="54" xfId="0" applyNumberFormat="1" applyFont="1" applyBorder="1" applyAlignment="1">
      <alignment horizontal="center"/>
    </xf>
    <xf numFmtId="2" fontId="1" fillId="0" borderId="30" xfId="0" applyNumberFormat="1" applyFont="1" applyBorder="1" applyAlignment="1">
      <alignment horizontal="center"/>
    </xf>
    <xf numFmtId="0" fontId="16" fillId="0" borderId="36" xfId="0" applyFont="1" applyBorder="1" applyAlignment="1">
      <alignment horizontal="left"/>
    </xf>
    <xf numFmtId="0" fontId="16" fillId="0" borderId="39" xfId="0" applyFont="1" applyBorder="1" applyAlignment="1">
      <alignment horizontal="center" wrapText="1"/>
    </xf>
    <xf numFmtId="2" fontId="1" fillId="0" borderId="18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46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 wrapText="1" indent="1"/>
    </xf>
    <xf numFmtId="0" fontId="4" fillId="0" borderId="9" xfId="0" applyFont="1" applyBorder="1" applyAlignment="1">
      <alignment horizontal="left" wrapText="1"/>
    </xf>
    <xf numFmtId="0" fontId="0" fillId="0" borderId="64" xfId="0" applyBorder="1" applyAlignment="1">
      <alignment wrapText="1"/>
    </xf>
    <xf numFmtId="0" fontId="4" fillId="0" borderId="10" xfId="0" applyFont="1" applyBorder="1" applyAlignment="1">
      <alignment horizontal="left" wrapText="1" indent="1"/>
    </xf>
    <xf numFmtId="0" fontId="4" fillId="0" borderId="12" xfId="0" applyFont="1" applyBorder="1" applyAlignment="1">
      <alignment horizontal="center"/>
    </xf>
    <xf numFmtId="0" fontId="0" fillId="0" borderId="1" xfId="0" applyBorder="1" applyAlignment="1">
      <alignment horizontal="left" indent="1"/>
    </xf>
    <xf numFmtId="1" fontId="4" fillId="0" borderId="45" xfId="0" applyNumberFormat="1" applyFont="1" applyBorder="1" applyAlignment="1">
      <alignment horizontal="center"/>
    </xf>
    <xf numFmtId="2" fontId="1" fillId="0" borderId="27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4" fillId="0" borderId="49" xfId="0" applyFont="1" applyBorder="1" applyAlignment="1">
      <alignment horizontal="left" wrapText="1" indent="1"/>
    </xf>
    <xf numFmtId="1" fontId="1" fillId="0" borderId="47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0" fillId="0" borderId="63" xfId="0" applyNumberFormat="1" applyFont="1" applyBorder="1" applyAlignment="1">
      <alignment horizontal="center"/>
    </xf>
    <xf numFmtId="49" fontId="0" fillId="0" borderId="21" xfId="0" applyNumberFormat="1" applyBorder="1" applyAlignment="1">
      <alignment horizontal="center" wrapText="1"/>
    </xf>
    <xf numFmtId="0" fontId="0" fillId="0" borderId="29" xfId="0" applyBorder="1" applyAlignment="1">
      <alignment wrapText="1"/>
    </xf>
    <xf numFmtId="1" fontId="4" fillId="0" borderId="35" xfId="0" applyNumberFormat="1" applyFont="1" applyBorder="1" applyAlignment="1">
      <alignment horizontal="center"/>
    </xf>
    <xf numFmtId="2" fontId="1" fillId="0" borderId="28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2" fontId="4" fillId="0" borderId="48" xfId="0" applyNumberFormat="1" applyFont="1" applyBorder="1" applyAlignment="1">
      <alignment horizontal="center"/>
    </xf>
    <xf numFmtId="0" fontId="0" fillId="0" borderId="48" xfId="0" applyBorder="1"/>
    <xf numFmtId="2" fontId="4" fillId="0" borderId="25" xfId="0" applyNumberFormat="1" applyFont="1" applyBorder="1" applyAlignment="1">
      <alignment horizontal="center"/>
    </xf>
    <xf numFmtId="2" fontId="4" fillId="0" borderId="45" xfId="0" applyNumberFormat="1" applyFont="1" applyBorder="1" applyAlignment="1">
      <alignment horizontal="center"/>
    </xf>
    <xf numFmtId="2" fontId="1" fillId="0" borderId="58" xfId="0" applyNumberFormat="1" applyFont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2" fontId="4" fillId="0" borderId="35" xfId="0" applyNumberFormat="1" applyFont="1" applyBorder="1" applyAlignment="1">
      <alignment horizontal="center"/>
    </xf>
    <xf numFmtId="1" fontId="4" fillId="0" borderId="25" xfId="0" applyNumberFormat="1" applyFont="1" applyBorder="1" applyAlignment="1">
      <alignment horizontal="center"/>
    </xf>
    <xf numFmtId="1" fontId="4" fillId="0" borderId="21" xfId="0" applyNumberFormat="1" applyFont="1" applyBorder="1" applyAlignment="1">
      <alignment horizontal="center"/>
    </xf>
    <xf numFmtId="49" fontId="10" fillId="0" borderId="25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2" fontId="4" fillId="0" borderId="38" xfId="0" applyNumberFormat="1" applyFont="1" applyBorder="1" applyAlignment="1">
      <alignment horizontal="center"/>
    </xf>
    <xf numFmtId="2" fontId="4" fillId="0" borderId="32" xfId="0" applyNumberFormat="1" applyFont="1" applyBorder="1" applyAlignment="1">
      <alignment horizontal="center"/>
    </xf>
    <xf numFmtId="1" fontId="4" fillId="0" borderId="38" xfId="0" applyNumberFormat="1" applyFont="1" applyBorder="1" applyAlignment="1">
      <alignment horizontal="center"/>
    </xf>
    <xf numFmtId="1" fontId="4" fillId="0" borderId="30" xfId="0" applyNumberFormat="1" applyFont="1" applyBorder="1" applyAlignment="1">
      <alignment horizontal="center"/>
    </xf>
    <xf numFmtId="2" fontId="1" fillId="0" borderId="38" xfId="0" applyNumberFormat="1" applyFont="1" applyBorder="1" applyAlignment="1">
      <alignment horizontal="center"/>
    </xf>
    <xf numFmtId="49" fontId="10" fillId="0" borderId="38" xfId="0" applyNumberFormat="1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10" fillId="0" borderId="35" xfId="0" applyFont="1" applyBorder="1" applyAlignment="1">
      <alignment horizontal="left" vertical="center" wrapText="1" indent="1"/>
    </xf>
    <xf numFmtId="0" fontId="10" fillId="0" borderId="65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wrapText="1" indent="1"/>
    </xf>
    <xf numFmtId="1" fontId="3" fillId="0" borderId="16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0" fontId="11" fillId="0" borderId="0" xfId="0" applyFont="1"/>
    <xf numFmtId="0" fontId="3" fillId="0" borderId="0" xfId="0" applyFont="1"/>
    <xf numFmtId="0" fontId="11" fillId="0" borderId="0" xfId="0" applyFont="1" applyAlignment="1">
      <alignment horizontal="left"/>
    </xf>
    <xf numFmtId="0" fontId="3" fillId="0" borderId="50" xfId="0" applyFont="1" applyBorder="1" applyAlignment="1">
      <alignment horizontal="left" indent="1"/>
    </xf>
    <xf numFmtId="0" fontId="3" fillId="0" borderId="43" xfId="0" applyFont="1" applyBorder="1" applyAlignment="1">
      <alignment horizontal="left" indent="1"/>
    </xf>
    <xf numFmtId="0" fontId="3" fillId="0" borderId="59" xfId="0" applyFont="1" applyBorder="1" applyAlignment="1">
      <alignment horizontal="left" indent="2"/>
    </xf>
    <xf numFmtId="0" fontId="3" fillId="0" borderId="58" xfId="0" applyFont="1" applyBorder="1" applyAlignment="1">
      <alignment horizontal="left" indent="2"/>
    </xf>
    <xf numFmtId="0" fontId="16" fillId="0" borderId="17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1" fontId="3" fillId="0" borderId="48" xfId="0" applyNumberFormat="1" applyFont="1" applyBorder="1" applyAlignment="1">
      <alignment horizontal="center"/>
    </xf>
    <xf numFmtId="1" fontId="3" fillId="0" borderId="51" xfId="0" applyNumberFormat="1" applyFont="1" applyBorder="1" applyAlignment="1">
      <alignment horizontal="center"/>
    </xf>
    <xf numFmtId="1" fontId="16" fillId="0" borderId="50" xfId="0" applyNumberFormat="1" applyFont="1" applyBorder="1" applyAlignment="1">
      <alignment horizontal="center" vertical="center"/>
    </xf>
    <xf numFmtId="1" fontId="16" fillId="0" borderId="52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0" fillId="0" borderId="31" xfId="0" applyFont="1" applyBorder="1" applyAlignment="1">
      <alignment horizontal="left" wrapText="1" indent="1"/>
    </xf>
    <xf numFmtId="0" fontId="10" fillId="0" borderId="7" xfId="0" applyFont="1" applyBorder="1" applyAlignment="1">
      <alignment horizontal="left" wrapText="1" indent="1"/>
    </xf>
    <xf numFmtId="0" fontId="10" fillId="0" borderId="57" xfId="0" applyFont="1" applyBorder="1" applyAlignment="1">
      <alignment horizontal="left" wrapText="1" indent="1"/>
    </xf>
    <xf numFmtId="1" fontId="11" fillId="0" borderId="50" xfId="0" applyNumberFormat="1" applyFont="1" applyBorder="1" applyAlignment="1">
      <alignment horizontal="center"/>
    </xf>
    <xf numFmtId="1" fontId="11" fillId="0" borderId="51" xfId="0" applyNumberFormat="1" applyFont="1" applyBorder="1" applyAlignment="1">
      <alignment horizontal="center"/>
    </xf>
    <xf numFmtId="1" fontId="15" fillId="0" borderId="23" xfId="0" applyNumberFormat="1" applyFont="1" applyBorder="1" applyAlignment="1">
      <alignment horizontal="center" wrapText="1"/>
    </xf>
    <xf numFmtId="1" fontId="15" fillId="0" borderId="38" xfId="0" applyNumberFormat="1" applyFont="1" applyBorder="1" applyAlignment="1">
      <alignment horizontal="center" wrapText="1"/>
    </xf>
    <xf numFmtId="1" fontId="15" fillId="0" borderId="40" xfId="0" applyNumberFormat="1" applyFont="1" applyBorder="1" applyAlignment="1">
      <alignment horizontal="center" wrapText="1"/>
    </xf>
    <xf numFmtId="1" fontId="15" fillId="0" borderId="11" xfId="0" applyNumberFormat="1" applyFont="1" applyBorder="1" applyAlignment="1">
      <alignment horizontal="center" wrapText="1"/>
    </xf>
    <xf numFmtId="1" fontId="10" fillId="0" borderId="50" xfId="0" applyNumberFormat="1" applyFont="1" applyBorder="1" applyAlignment="1">
      <alignment horizontal="center"/>
    </xf>
    <xf numFmtId="1" fontId="10" fillId="0" borderId="52" xfId="0" applyNumberFormat="1" applyFont="1" applyBorder="1" applyAlignment="1">
      <alignment horizontal="center"/>
    </xf>
    <xf numFmtId="0" fontId="10" fillId="0" borderId="23" xfId="0" applyFont="1" applyBorder="1" applyAlignment="1">
      <alignment horizontal="center" wrapText="1"/>
    </xf>
    <xf numFmtId="0" fontId="10" fillId="0" borderId="38" xfId="0" applyFont="1" applyBorder="1" applyAlignment="1">
      <alignment horizontal="center" wrapText="1"/>
    </xf>
    <xf numFmtId="1" fontId="11" fillId="0" borderId="23" xfId="0" applyNumberFormat="1" applyFont="1" applyBorder="1" applyAlignment="1">
      <alignment horizontal="center"/>
    </xf>
    <xf numFmtId="1" fontId="11" fillId="0" borderId="38" xfId="0" applyNumberFormat="1" applyFont="1" applyBorder="1" applyAlignment="1">
      <alignment horizontal="center"/>
    </xf>
    <xf numFmtId="0" fontId="11" fillId="0" borderId="2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49" fontId="7" fillId="0" borderId="23" xfId="0" applyNumberFormat="1" applyFont="1" applyBorder="1" applyAlignment="1">
      <alignment horizontal="center" vertical="center"/>
    </xf>
    <xf numFmtId="49" fontId="7" fillId="0" borderId="38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2" fillId="0" borderId="11" xfId="0" applyFont="1" applyBorder="1" applyAlignment="1">
      <alignment horizontal="left" wrapText="1"/>
    </xf>
    <xf numFmtId="49" fontId="7" fillId="0" borderId="24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lip/Desktop/Filip/Dokumenty/Pr&#225;ce/Mlazovsk&#253;/PROJEKTY/2009/Golf%20klub%20-%20&#269;ertovo%20b&#345;emeno/V&#253;pisy/vypisy_kulatiny_zad&#225;n&#2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52\Data\Users\Filip\Desktop\Filip\Dokumenty\Pr&#225;ce\Mlazovsk&#253;\PROJEKTY\2009\Golf%20klub%20-%20&#269;ertovo%20b&#345;emeno\V&#253;pisy\vypisy_kulatiny_zad&#225;n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KACE"/>
      <sheetName val="POLOZKY_ZADÁNÍ"/>
      <sheetName val="Spoj_dřevo"/>
      <sheetName val="řezivo_demontáž"/>
      <sheetName val="řezivo_ostatní"/>
      <sheetName val="řezivo_sjednocené_pomocné"/>
      <sheetName val="řezivo_sjednocené_tisk"/>
      <sheetName val="Vrty_kotv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KACE"/>
      <sheetName val="POLOZKY_ZADÁNÍ"/>
      <sheetName val="Spoj_dřevo"/>
      <sheetName val="řezivo_demontáž"/>
      <sheetName val="řezivo_ostatní"/>
      <sheetName val="řezivo_sjednocené_pomocné"/>
      <sheetName val="řezivo_sjednocené_tisk"/>
      <sheetName val="Vrty_kotv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B8533-D6A2-470F-8A0C-7F47BA0E4BB7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CE822-973E-48FB-833D-5B4B59DC8431}">
  <dimension ref="A1:AA27"/>
  <sheetViews>
    <sheetView view="pageBreakPreview" zoomScale="85" zoomScaleNormal="100" zoomScaleSheetLayoutView="85" workbookViewId="0">
      <selection activeCell="I14" sqref="I14"/>
    </sheetView>
  </sheetViews>
  <sheetFormatPr defaultRowHeight="12.75" x14ac:dyDescent="0.2"/>
  <cols>
    <col min="1" max="1" width="8.5703125" customWidth="1"/>
    <col min="2" max="2" width="46" customWidth="1"/>
    <col min="3" max="6" width="9.5703125" customWidth="1"/>
    <col min="7" max="7" width="7.5703125" customWidth="1"/>
    <col min="8" max="9" width="10.5703125" customWidth="1"/>
    <col min="10" max="10" width="10.5703125" hidden="1" customWidth="1"/>
    <col min="11" max="11" width="16.85546875" customWidth="1"/>
    <col min="12" max="12" width="19.7109375" customWidth="1"/>
  </cols>
  <sheetData>
    <row r="1" spans="1:27" ht="15.75" x14ac:dyDescent="0.25">
      <c r="A1" s="238" t="s">
        <v>58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3"/>
      <c r="W1" s="3"/>
      <c r="X1" s="3"/>
      <c r="Y1" s="3"/>
      <c r="Z1" s="3"/>
      <c r="AA1" s="11"/>
    </row>
    <row r="2" spans="1:27" ht="15.75" x14ac:dyDescent="0.25">
      <c r="A2" s="25" t="s">
        <v>59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3"/>
      <c r="W2" s="3"/>
      <c r="X2" s="3"/>
      <c r="Y2" s="3"/>
      <c r="Z2" s="3"/>
      <c r="AA2" s="11"/>
    </row>
    <row r="3" spans="1:27" ht="18" customHeight="1" x14ac:dyDescent="0.2">
      <c r="A3" s="239" t="s">
        <v>16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3"/>
      <c r="R3" s="3"/>
      <c r="S3" s="3"/>
      <c r="T3" s="3"/>
      <c r="U3" s="3"/>
      <c r="V3" s="3"/>
      <c r="W3" s="3"/>
      <c r="X3" s="26"/>
      <c r="Y3" s="11"/>
    </row>
    <row r="4" spans="1:27" ht="16.350000000000001" customHeight="1" x14ac:dyDescent="0.2">
      <c r="A4" s="4" t="s">
        <v>18</v>
      </c>
      <c r="D4" s="5"/>
      <c r="E4" s="1"/>
      <c r="F4" s="6"/>
      <c r="G4" s="2"/>
      <c r="H4" s="8"/>
      <c r="I4" s="10"/>
      <c r="J4" s="9"/>
      <c r="K4" s="10"/>
      <c r="L4" s="9"/>
      <c r="N4" s="9"/>
      <c r="O4" s="10"/>
      <c r="P4" s="8"/>
      <c r="Q4" s="3"/>
      <c r="R4" s="3"/>
      <c r="S4" s="3"/>
      <c r="T4" s="3"/>
      <c r="U4" s="3"/>
      <c r="V4" s="3"/>
      <c r="W4" s="3"/>
      <c r="X4" s="26"/>
      <c r="Y4" s="27"/>
    </row>
    <row r="5" spans="1:27" ht="18" customHeight="1" x14ac:dyDescent="0.3">
      <c r="A5" s="4" t="s">
        <v>17</v>
      </c>
      <c r="B5" t="s">
        <v>60</v>
      </c>
      <c r="L5" s="28"/>
    </row>
    <row r="6" spans="1:27" ht="25.15" customHeight="1" x14ac:dyDescent="0.25">
      <c r="A6" s="240" t="s">
        <v>145</v>
      </c>
      <c r="B6" s="240"/>
      <c r="C6" s="240"/>
      <c r="D6" s="240"/>
      <c r="E6" s="240"/>
      <c r="F6" s="240"/>
    </row>
    <row r="7" spans="1:27" ht="8.1" customHeight="1" thickBot="1" x14ac:dyDescent="0.3">
      <c r="A7" s="29"/>
      <c r="B7" s="29"/>
      <c r="C7" s="29"/>
      <c r="D7" s="29"/>
      <c r="E7" s="29"/>
      <c r="F7" s="29"/>
    </row>
    <row r="8" spans="1:27" ht="15" customHeight="1" x14ac:dyDescent="0.2">
      <c r="A8" s="241" t="s">
        <v>10</v>
      </c>
      <c r="B8" s="243" t="s">
        <v>19</v>
      </c>
      <c r="C8" s="245" t="s">
        <v>20</v>
      </c>
      <c r="D8" s="247" t="s">
        <v>21</v>
      </c>
      <c r="E8" s="248"/>
      <c r="F8" s="248"/>
      <c r="G8" s="248"/>
      <c r="H8" s="249" t="s">
        <v>22</v>
      </c>
      <c r="I8" s="250"/>
      <c r="J8" s="186" t="s">
        <v>23</v>
      </c>
      <c r="K8" s="251" t="s">
        <v>24</v>
      </c>
      <c r="L8" s="236" t="s">
        <v>25</v>
      </c>
    </row>
    <row r="9" spans="1:27" ht="15" thickBot="1" x14ac:dyDescent="0.25">
      <c r="A9" s="242"/>
      <c r="B9" s="244"/>
      <c r="C9" s="246"/>
      <c r="D9" s="30" t="s">
        <v>26</v>
      </c>
      <c r="E9" s="30" t="s">
        <v>27</v>
      </c>
      <c r="F9" s="30" t="s">
        <v>28</v>
      </c>
      <c r="G9" s="182" t="s">
        <v>29</v>
      </c>
      <c r="H9" s="191" t="s">
        <v>15</v>
      </c>
      <c r="I9" s="192" t="s">
        <v>30</v>
      </c>
      <c r="J9" s="187" t="s">
        <v>31</v>
      </c>
      <c r="K9" s="252"/>
      <c r="L9" s="237"/>
    </row>
    <row r="10" spans="1:27" ht="47.45" customHeight="1" thickBot="1" x14ac:dyDescent="0.25">
      <c r="A10" s="31" t="s">
        <v>47</v>
      </c>
      <c r="B10" s="63" t="s">
        <v>61</v>
      </c>
      <c r="C10" s="65">
        <v>40</v>
      </c>
      <c r="D10" s="33"/>
      <c r="E10" s="33"/>
      <c r="F10" s="33"/>
      <c r="G10" s="183"/>
      <c r="H10" s="193"/>
      <c r="I10" s="69"/>
      <c r="J10" s="188"/>
      <c r="K10" s="104" t="s">
        <v>75</v>
      </c>
      <c r="L10" s="34"/>
    </row>
    <row r="11" spans="1:27" ht="33.6" customHeight="1" thickBot="1" x14ac:dyDescent="0.25">
      <c r="A11" s="31" t="s">
        <v>48</v>
      </c>
      <c r="B11" s="63" t="s">
        <v>62</v>
      </c>
      <c r="C11" s="65">
        <v>12</v>
      </c>
      <c r="D11" s="33"/>
      <c r="E11" s="33"/>
      <c r="F11" s="33"/>
      <c r="G11" s="183"/>
      <c r="H11" s="193"/>
      <c r="I11" s="69"/>
      <c r="J11" s="188"/>
      <c r="K11" s="104" t="s">
        <v>75</v>
      </c>
      <c r="L11" s="34"/>
    </row>
    <row r="12" spans="1:27" ht="30.6" customHeight="1" thickBot="1" x14ac:dyDescent="0.25">
      <c r="A12" s="31" t="s">
        <v>49</v>
      </c>
      <c r="B12" s="63" t="s">
        <v>63</v>
      </c>
      <c r="C12" s="65">
        <v>15</v>
      </c>
      <c r="D12" s="33">
        <v>0.2</v>
      </c>
      <c r="E12" s="33"/>
      <c r="F12" s="33"/>
      <c r="G12" s="183"/>
      <c r="H12" s="193">
        <f>C12*D12</f>
        <v>3</v>
      </c>
      <c r="I12" s="69">
        <f t="shared" ref="I12" si="0">H12</f>
        <v>3</v>
      </c>
      <c r="J12" s="188"/>
      <c r="K12" s="37" t="s">
        <v>115</v>
      </c>
      <c r="L12" s="34" t="s">
        <v>116</v>
      </c>
    </row>
    <row r="13" spans="1:27" ht="45" customHeight="1" thickBot="1" x14ac:dyDescent="0.25">
      <c r="A13" s="31" t="s">
        <v>64</v>
      </c>
      <c r="B13" s="63" t="s">
        <v>65</v>
      </c>
      <c r="C13" s="65">
        <v>16</v>
      </c>
      <c r="D13" s="33"/>
      <c r="E13" s="33"/>
      <c r="F13" s="33"/>
      <c r="G13" s="183"/>
      <c r="H13" s="193"/>
      <c r="I13" s="69"/>
      <c r="J13" s="188"/>
      <c r="K13" s="37" t="s">
        <v>76</v>
      </c>
      <c r="L13" s="34"/>
    </row>
    <row r="14" spans="1:27" ht="51.6" customHeight="1" thickBot="1" x14ac:dyDescent="0.25">
      <c r="A14" s="31" t="s">
        <v>66</v>
      </c>
      <c r="B14" s="63" t="s">
        <v>153</v>
      </c>
      <c r="C14" s="65">
        <v>20</v>
      </c>
      <c r="D14" s="33">
        <v>0.05</v>
      </c>
      <c r="E14" s="33"/>
      <c r="F14" s="33"/>
      <c r="G14" s="183"/>
      <c r="H14" s="193">
        <f>C14*D14</f>
        <v>1</v>
      </c>
      <c r="I14" s="69">
        <f t="shared" ref="I14" si="1">H14</f>
        <v>1</v>
      </c>
      <c r="J14" s="188"/>
      <c r="K14" s="37" t="s">
        <v>76</v>
      </c>
      <c r="L14" s="34"/>
    </row>
    <row r="15" spans="1:27" ht="30" customHeight="1" x14ac:dyDescent="0.2">
      <c r="A15" s="253" t="s">
        <v>67</v>
      </c>
      <c r="B15" s="50" t="s">
        <v>119</v>
      </c>
      <c r="C15" s="52">
        <v>14</v>
      </c>
      <c r="D15" s="35">
        <v>0.08</v>
      </c>
      <c r="E15" s="35"/>
      <c r="F15" s="35"/>
      <c r="G15" s="184"/>
      <c r="H15" s="195">
        <f>C15*D15</f>
        <v>1.1200000000000001</v>
      </c>
      <c r="I15" s="55">
        <f t="shared" ref="I15" si="2">H15</f>
        <v>1.1200000000000001</v>
      </c>
      <c r="J15" s="189"/>
      <c r="K15" s="121" t="s">
        <v>118</v>
      </c>
      <c r="L15" s="122"/>
    </row>
    <row r="16" spans="1:27" ht="29.45" customHeight="1" x14ac:dyDescent="0.2">
      <c r="A16" s="254"/>
      <c r="B16" s="105" t="s">
        <v>68</v>
      </c>
      <c r="C16" s="112">
        <v>14</v>
      </c>
      <c r="D16" s="113">
        <v>0.17</v>
      </c>
      <c r="E16" s="113"/>
      <c r="F16" s="113"/>
      <c r="G16" s="202"/>
      <c r="H16" s="203">
        <f>C16*D16</f>
        <v>2.3800000000000003</v>
      </c>
      <c r="I16" s="109">
        <f t="shared" ref="I16" si="3">H16</f>
        <v>2.3800000000000003</v>
      </c>
      <c r="J16" s="204"/>
      <c r="K16" s="125" t="s">
        <v>117</v>
      </c>
      <c r="L16" s="126"/>
    </row>
    <row r="17" spans="1:12" ht="19.149999999999999" customHeight="1" thickBot="1" x14ac:dyDescent="0.25">
      <c r="A17" s="255"/>
      <c r="B17" s="58" t="s">
        <v>120</v>
      </c>
      <c r="C17" s="59">
        <v>14</v>
      </c>
      <c r="D17" s="60"/>
      <c r="E17" s="60"/>
      <c r="F17" s="60"/>
      <c r="G17" s="185"/>
      <c r="H17" s="194"/>
      <c r="I17" s="61"/>
      <c r="J17" s="190"/>
      <c r="K17" s="118"/>
      <c r="L17" s="119"/>
    </row>
    <row r="18" spans="1:12" ht="32.450000000000003" customHeight="1" thickBot="1" x14ac:dyDescent="0.25">
      <c r="A18" s="31" t="s">
        <v>69</v>
      </c>
      <c r="B18" s="63" t="s">
        <v>70</v>
      </c>
      <c r="C18" s="65"/>
      <c r="D18" s="33">
        <v>0.45</v>
      </c>
      <c r="E18" s="33">
        <v>0.6</v>
      </c>
      <c r="F18" s="33">
        <v>4</v>
      </c>
      <c r="G18" s="183"/>
      <c r="H18" s="194">
        <f>D18*E18*F18</f>
        <v>1.08</v>
      </c>
      <c r="I18" s="69">
        <f t="shared" ref="I18" si="4">H18</f>
        <v>1.08</v>
      </c>
      <c r="J18" s="188"/>
      <c r="K18" s="37" t="s">
        <v>50</v>
      </c>
      <c r="L18" s="34"/>
    </row>
    <row r="19" spans="1:12" ht="32.450000000000003" customHeight="1" thickBot="1" x14ac:dyDescent="0.25">
      <c r="A19" s="31" t="s">
        <v>71</v>
      </c>
      <c r="B19" s="63" t="s">
        <v>72</v>
      </c>
      <c r="C19" s="65"/>
      <c r="D19" s="33">
        <v>0.3</v>
      </c>
      <c r="E19" s="33">
        <v>0.5</v>
      </c>
      <c r="F19" s="33">
        <v>32.5</v>
      </c>
      <c r="G19" s="183"/>
      <c r="H19" s="194">
        <f>D19*E19*F19/2</f>
        <v>2.4375</v>
      </c>
      <c r="I19" s="69"/>
      <c r="J19" s="188"/>
      <c r="K19" s="37" t="s">
        <v>50</v>
      </c>
      <c r="L19" s="34"/>
    </row>
    <row r="20" spans="1:12" ht="23.45" customHeight="1" thickBot="1" x14ac:dyDescent="0.25">
      <c r="A20" s="31" t="s">
        <v>73</v>
      </c>
      <c r="B20" s="63" t="s">
        <v>74</v>
      </c>
      <c r="C20" s="65"/>
      <c r="D20" s="33">
        <v>1</v>
      </c>
      <c r="E20" s="33">
        <v>1</v>
      </c>
      <c r="F20" s="33">
        <v>1.7</v>
      </c>
      <c r="G20" s="183"/>
      <c r="H20" s="193">
        <f>D20*E20*F20</f>
        <v>1.7</v>
      </c>
      <c r="I20" s="69">
        <f>H21</f>
        <v>1.36</v>
      </c>
      <c r="J20" s="188"/>
      <c r="K20" s="37" t="s">
        <v>50</v>
      </c>
      <c r="L20" s="34"/>
    </row>
    <row r="21" spans="1:12" ht="22.15" customHeight="1" x14ac:dyDescent="0.2">
      <c r="A21" s="256" t="s">
        <v>150</v>
      </c>
      <c r="B21" s="136" t="s">
        <v>149</v>
      </c>
      <c r="C21" s="79"/>
      <c r="D21" s="36">
        <v>0.8</v>
      </c>
      <c r="E21" s="36">
        <v>1</v>
      </c>
      <c r="F21" s="36">
        <v>1.7</v>
      </c>
      <c r="G21" s="212"/>
      <c r="H21" s="213">
        <f>D21*E21*F21</f>
        <v>1.36</v>
      </c>
      <c r="I21" s="135"/>
      <c r="J21" s="214"/>
      <c r="K21" s="210" t="s">
        <v>77</v>
      </c>
      <c r="L21" s="211"/>
    </row>
    <row r="22" spans="1:12" ht="25.15" hidden="1" customHeight="1" thickBot="1" x14ac:dyDescent="0.25">
      <c r="A22" s="256"/>
      <c r="B22" s="233" t="s">
        <v>51</v>
      </c>
      <c r="C22" s="234"/>
      <c r="D22" s="234"/>
      <c r="E22" s="234"/>
      <c r="F22" s="234"/>
      <c r="G22" s="234"/>
      <c r="H22" s="234"/>
      <c r="I22" s="235"/>
      <c r="J22" s="169"/>
      <c r="K22" s="210"/>
      <c r="L22" s="211"/>
    </row>
    <row r="23" spans="1:12" ht="18.600000000000001" hidden="1" customHeight="1" x14ac:dyDescent="0.2">
      <c r="A23" s="256"/>
      <c r="B23" s="20" t="s">
        <v>57</v>
      </c>
      <c r="C23" s="113"/>
      <c r="D23" s="113">
        <v>0.7</v>
      </c>
      <c r="E23" s="113">
        <v>0.9</v>
      </c>
      <c r="F23" s="113">
        <v>24</v>
      </c>
      <c r="G23" s="123"/>
      <c r="H23" s="124">
        <f>PRODUCT(D23,E23+F23+G23)</f>
        <v>17.429999999999996</v>
      </c>
      <c r="I23" s="124">
        <f t="shared" ref="I23" si="5">H23</f>
        <v>17.429999999999996</v>
      </c>
      <c r="J23" s="124"/>
      <c r="K23" s="125" t="s">
        <v>50</v>
      </c>
      <c r="L23" s="126"/>
    </row>
    <row r="24" spans="1:12" ht="19.149999999999999" hidden="1" customHeight="1" x14ac:dyDescent="0.2">
      <c r="A24" s="256"/>
      <c r="B24" s="20" t="s">
        <v>55</v>
      </c>
      <c r="C24" s="113"/>
      <c r="D24" s="113">
        <v>0.15</v>
      </c>
      <c r="E24" s="113">
        <v>1.5</v>
      </c>
      <c r="F24" s="113">
        <v>24</v>
      </c>
      <c r="G24" s="123"/>
      <c r="H24" s="124">
        <f>PRODUCT(D24,E24+F24+G24)</f>
        <v>3.8249999999999997</v>
      </c>
      <c r="I24" s="124">
        <f t="shared" ref="I24" si="6">H24</f>
        <v>3.8249999999999997</v>
      </c>
      <c r="J24" s="124"/>
      <c r="K24" s="125"/>
      <c r="L24" s="126"/>
    </row>
    <row r="25" spans="1:12" ht="18.600000000000001" hidden="1" customHeight="1" x14ac:dyDescent="0.2">
      <c r="A25" s="256"/>
      <c r="B25" s="115" t="s">
        <v>56</v>
      </c>
      <c r="C25" s="60"/>
      <c r="D25" s="60">
        <v>0.15</v>
      </c>
      <c r="E25" s="60">
        <v>1.8</v>
      </c>
      <c r="F25" s="60">
        <v>24</v>
      </c>
      <c r="G25" s="116"/>
      <c r="H25" s="117">
        <f>PRODUCT(D25,E25+F25+G25)</f>
        <v>3.87</v>
      </c>
      <c r="I25" s="117">
        <f t="shared" ref="I25:I27" si="7">H25</f>
        <v>3.87</v>
      </c>
      <c r="J25" s="117"/>
      <c r="K25" s="118"/>
      <c r="L25" s="119"/>
    </row>
    <row r="26" spans="1:12" ht="33" customHeight="1" thickBot="1" x14ac:dyDescent="0.25">
      <c r="A26" s="257"/>
      <c r="B26" s="58" t="s">
        <v>151</v>
      </c>
      <c r="C26" s="59"/>
      <c r="D26" s="60">
        <v>0.2</v>
      </c>
      <c r="E26" s="60">
        <v>1</v>
      </c>
      <c r="F26" s="60">
        <v>1.7</v>
      </c>
      <c r="G26" s="185"/>
      <c r="H26" s="194">
        <f>D26*E26*F26</f>
        <v>0.34</v>
      </c>
      <c r="I26" s="61"/>
      <c r="J26" s="190"/>
      <c r="K26" s="118" t="s">
        <v>152</v>
      </c>
      <c r="L26" s="119"/>
    </row>
    <row r="27" spans="1:12" ht="24" customHeight="1" thickBot="1" x14ac:dyDescent="0.25">
      <c r="A27" s="31" t="s">
        <v>121</v>
      </c>
      <c r="B27" s="63" t="s">
        <v>122</v>
      </c>
      <c r="C27" s="65">
        <v>15</v>
      </c>
      <c r="D27" s="33">
        <v>0.3</v>
      </c>
      <c r="E27" s="33"/>
      <c r="F27" s="33"/>
      <c r="G27" s="183"/>
      <c r="H27" s="193">
        <f>C27*D27</f>
        <v>4.5</v>
      </c>
      <c r="I27" s="69">
        <f t="shared" si="7"/>
        <v>4.5</v>
      </c>
      <c r="J27" s="188"/>
      <c r="K27" s="37" t="s">
        <v>123</v>
      </c>
      <c r="L27" s="34"/>
    </row>
  </sheetData>
  <mergeCells count="13">
    <mergeCell ref="B22:I22"/>
    <mergeCell ref="L8:L9"/>
    <mergeCell ref="A1:U1"/>
    <mergeCell ref="A3:P3"/>
    <mergeCell ref="A6:F6"/>
    <mergeCell ref="A8:A9"/>
    <mergeCell ref="B8:B9"/>
    <mergeCell ref="C8:C9"/>
    <mergeCell ref="D8:G8"/>
    <mergeCell ref="H8:I8"/>
    <mergeCell ref="K8:K9"/>
    <mergeCell ref="A15:A17"/>
    <mergeCell ref="A21:A26"/>
  </mergeCells>
  <pageMargins left="0.98425196850393704" right="0.70866141732283472" top="0.98425196850393704" bottom="0.78740157480314965" header="0.31496062992125984" footer="0.31496062992125984"/>
  <pageSetup paperSize="9" scale="77" fitToHeight="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31D48-54A1-4E00-8AA6-1896E17FBB57}">
  <sheetPr>
    <pageSetUpPr fitToPage="1"/>
  </sheetPr>
  <dimension ref="A1:AB26"/>
  <sheetViews>
    <sheetView view="pageBreakPreview" zoomScale="85" zoomScaleNormal="85" zoomScaleSheetLayoutView="85" workbookViewId="0">
      <selection activeCell="I14" sqref="I14"/>
    </sheetView>
  </sheetViews>
  <sheetFormatPr defaultRowHeight="12.75" x14ac:dyDescent="0.2"/>
  <cols>
    <col min="1" max="1" width="8.42578125" customWidth="1"/>
    <col min="2" max="2" width="42.85546875" customWidth="1"/>
    <col min="3" max="3" width="14.7109375" customWidth="1"/>
    <col min="4" max="4" width="12.5703125" bestFit="1" customWidth="1"/>
    <col min="5" max="5" width="9.85546875" bestFit="1" customWidth="1"/>
    <col min="6" max="6" width="9.42578125" customWidth="1"/>
    <col min="7" max="7" width="8.85546875" customWidth="1"/>
    <col min="8" max="8" width="4.7109375" customWidth="1"/>
    <col min="9" max="9" width="11.5703125" customWidth="1"/>
    <col min="10" max="10" width="12.28515625" customWidth="1"/>
    <col min="11" max="11" width="10.28515625" customWidth="1"/>
    <col min="12" max="12" width="11" customWidth="1"/>
    <col min="13" max="13" width="15.28515625" customWidth="1"/>
    <col min="14" max="14" width="18.85546875" customWidth="1"/>
    <col min="15" max="15" width="13.7109375" customWidth="1"/>
  </cols>
  <sheetData>
    <row r="1" spans="1:28" ht="15.75" x14ac:dyDescent="0.25">
      <c r="A1" s="238" t="s">
        <v>58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3"/>
      <c r="X1" s="3"/>
      <c r="Y1" s="3"/>
      <c r="Z1" s="3"/>
      <c r="AA1" s="3"/>
      <c r="AB1" s="11"/>
    </row>
    <row r="2" spans="1:28" ht="15.75" x14ac:dyDescent="0.25">
      <c r="A2" s="25" t="s">
        <v>59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3"/>
      <c r="X2" s="3"/>
      <c r="Y2" s="3"/>
      <c r="Z2" s="3"/>
      <c r="AA2" s="3"/>
      <c r="AB2" s="11"/>
    </row>
    <row r="3" spans="1:28" ht="18" customHeight="1" x14ac:dyDescent="0.2">
      <c r="A3" s="239" t="s">
        <v>16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3"/>
      <c r="S3" s="3"/>
      <c r="T3" s="3"/>
      <c r="U3" s="3"/>
      <c r="V3" s="3"/>
      <c r="W3" s="3"/>
      <c r="X3" s="3"/>
      <c r="Y3" s="26"/>
      <c r="Z3" s="11"/>
    </row>
    <row r="4" spans="1:28" ht="16.350000000000001" customHeight="1" x14ac:dyDescent="0.2">
      <c r="A4" s="4" t="s">
        <v>18</v>
      </c>
      <c r="E4" s="5"/>
      <c r="F4" s="1"/>
      <c r="G4" s="6"/>
      <c r="H4" s="2"/>
      <c r="I4" s="8"/>
      <c r="J4" s="10"/>
      <c r="K4" s="9"/>
      <c r="L4" s="10"/>
      <c r="M4" s="9"/>
      <c r="O4" s="9"/>
      <c r="P4" s="10"/>
      <c r="Q4" s="8"/>
      <c r="R4" s="3"/>
      <c r="S4" s="3"/>
      <c r="T4" s="3"/>
      <c r="U4" s="3"/>
      <c r="V4" s="3"/>
      <c r="W4" s="3"/>
      <c r="X4" s="3"/>
      <c r="Y4" s="26"/>
      <c r="Z4" s="27"/>
    </row>
    <row r="5" spans="1:28" ht="18" customHeight="1" x14ac:dyDescent="0.3">
      <c r="A5" s="4" t="s">
        <v>17</v>
      </c>
      <c r="B5" s="23" t="s">
        <v>60</v>
      </c>
      <c r="M5" s="28"/>
    </row>
    <row r="6" spans="1:28" ht="24" customHeight="1" x14ac:dyDescent="0.25">
      <c r="A6" s="24" t="s">
        <v>32</v>
      </c>
      <c r="C6" s="24"/>
      <c r="D6" s="24"/>
      <c r="E6" s="24"/>
    </row>
    <row r="7" spans="1:28" ht="8.1" customHeight="1" thickBot="1" x14ac:dyDescent="0.3">
      <c r="A7" s="24"/>
      <c r="B7" s="24"/>
      <c r="C7" s="24"/>
      <c r="D7" s="24"/>
      <c r="E7" s="24"/>
    </row>
    <row r="8" spans="1:28" ht="16.5" customHeight="1" x14ac:dyDescent="0.25">
      <c r="A8" s="38" t="s">
        <v>10</v>
      </c>
      <c r="B8" s="39" t="s">
        <v>19</v>
      </c>
      <c r="C8" s="261" t="s">
        <v>33</v>
      </c>
      <c r="D8" s="262"/>
      <c r="E8" s="262"/>
      <c r="F8" s="262"/>
      <c r="G8" s="263" t="s">
        <v>34</v>
      </c>
      <c r="H8" s="265" t="s">
        <v>35</v>
      </c>
      <c r="I8" s="40" t="s">
        <v>15</v>
      </c>
      <c r="J8" s="40" t="s">
        <v>15</v>
      </c>
      <c r="K8" s="267" t="s">
        <v>24</v>
      </c>
      <c r="L8" s="268"/>
      <c r="M8" s="269" t="s">
        <v>36</v>
      </c>
      <c r="N8" s="271" t="s">
        <v>25</v>
      </c>
      <c r="O8" s="41"/>
    </row>
    <row r="9" spans="1:28" ht="30.75" thickBot="1" x14ac:dyDescent="0.3">
      <c r="A9" s="42"/>
      <c r="B9" s="43"/>
      <c r="C9" s="44" t="s">
        <v>20</v>
      </c>
      <c r="D9" s="45" t="s">
        <v>26</v>
      </c>
      <c r="E9" s="46" t="s">
        <v>27</v>
      </c>
      <c r="F9" s="47" t="s">
        <v>28</v>
      </c>
      <c r="G9" s="264"/>
      <c r="H9" s="266"/>
      <c r="I9" s="48" t="s">
        <v>37</v>
      </c>
      <c r="J9" s="48" t="s">
        <v>38</v>
      </c>
      <c r="K9" s="49" t="s">
        <v>39</v>
      </c>
      <c r="L9" s="49" t="s">
        <v>40</v>
      </c>
      <c r="M9" s="270"/>
      <c r="N9" s="272"/>
    </row>
    <row r="10" spans="1:28" ht="36.6" customHeight="1" thickBot="1" x14ac:dyDescent="0.25">
      <c r="A10" s="62" t="s">
        <v>41</v>
      </c>
      <c r="B10" s="63" t="s">
        <v>78</v>
      </c>
      <c r="C10" s="64">
        <v>11</v>
      </c>
      <c r="D10" s="65"/>
      <c r="E10" s="33">
        <v>0.4</v>
      </c>
      <c r="F10" s="66"/>
      <c r="G10" s="67"/>
      <c r="H10" s="68"/>
      <c r="I10" s="69">
        <f>C10*E10</f>
        <v>4.4000000000000004</v>
      </c>
      <c r="J10" s="69"/>
      <c r="K10" s="70">
        <f>I10*0.8</f>
        <v>3.5200000000000005</v>
      </c>
      <c r="L10" s="70">
        <f>I10-K10</f>
        <v>0.87999999999999989</v>
      </c>
      <c r="M10" s="71" t="s">
        <v>80</v>
      </c>
      <c r="N10" s="220"/>
    </row>
    <row r="11" spans="1:28" ht="24.6" customHeight="1" x14ac:dyDescent="0.2">
      <c r="A11" s="253" t="s">
        <v>42</v>
      </c>
      <c r="B11" s="72" t="s">
        <v>79</v>
      </c>
      <c r="C11" s="73"/>
      <c r="D11" s="137"/>
      <c r="E11" s="137"/>
      <c r="F11" s="137"/>
      <c r="G11" s="74"/>
      <c r="H11" s="74"/>
      <c r="I11" s="75"/>
      <c r="J11" s="75"/>
      <c r="K11" s="75"/>
      <c r="L11" s="75"/>
      <c r="M11" s="138"/>
      <c r="N11" s="78"/>
    </row>
    <row r="12" spans="1:28" ht="47.45" customHeight="1" x14ac:dyDescent="0.2">
      <c r="A12" s="254"/>
      <c r="B12" s="136" t="s">
        <v>125</v>
      </c>
      <c r="C12" s="217">
        <f>128+48+33+8+7</f>
        <v>224</v>
      </c>
      <c r="D12" s="79"/>
      <c r="E12" s="36"/>
      <c r="F12" s="221"/>
      <c r="G12" s="222"/>
      <c r="H12" s="223">
        <v>100</v>
      </c>
      <c r="I12" s="135"/>
      <c r="J12" s="135">
        <f>C12*H12/100</f>
        <v>224</v>
      </c>
      <c r="K12" s="80"/>
      <c r="L12" s="80"/>
      <c r="M12" s="224" t="s">
        <v>76</v>
      </c>
      <c r="N12" s="225"/>
    </row>
    <row r="13" spans="1:28" ht="23.45" customHeight="1" x14ac:dyDescent="0.2">
      <c r="A13" s="254"/>
      <c r="B13" s="136" t="s">
        <v>124</v>
      </c>
      <c r="C13" s="217">
        <f>128+48+33+8+7</f>
        <v>224</v>
      </c>
      <c r="D13" s="79"/>
      <c r="E13" s="36"/>
      <c r="F13" s="221"/>
      <c r="G13" s="222"/>
      <c r="H13" s="223">
        <v>100</v>
      </c>
      <c r="I13" s="135"/>
      <c r="J13" s="135">
        <f>C13*H13/100</f>
        <v>224</v>
      </c>
      <c r="K13" s="80"/>
      <c r="L13" s="110"/>
      <c r="M13" s="224" t="s">
        <v>148</v>
      </c>
      <c r="N13" s="225"/>
    </row>
    <row r="14" spans="1:28" ht="24.6" customHeight="1" thickBot="1" x14ac:dyDescent="0.25">
      <c r="A14" s="255"/>
      <c r="B14" s="58" t="s">
        <v>44</v>
      </c>
      <c r="C14" s="226">
        <f>C12</f>
        <v>224</v>
      </c>
      <c r="D14" s="59"/>
      <c r="E14" s="60">
        <v>0.35</v>
      </c>
      <c r="F14" s="227"/>
      <c r="G14" s="228"/>
      <c r="H14" s="229">
        <v>25</v>
      </c>
      <c r="I14" s="61">
        <f>C14*E14*H14/100</f>
        <v>19.599999999999998</v>
      </c>
      <c r="J14" s="61"/>
      <c r="K14" s="230">
        <f>I14*0.8</f>
        <v>15.68</v>
      </c>
      <c r="L14" s="230">
        <f>I14-K14</f>
        <v>3.9199999999999982</v>
      </c>
      <c r="M14" s="231" t="s">
        <v>80</v>
      </c>
      <c r="N14" s="232"/>
    </row>
    <row r="15" spans="1:28" ht="29.45" customHeight="1" thickBot="1" x14ac:dyDescent="0.25">
      <c r="A15" s="62" t="s">
        <v>43</v>
      </c>
      <c r="B15" s="63" t="s">
        <v>81</v>
      </c>
      <c r="C15" s="64">
        <v>36</v>
      </c>
      <c r="D15" s="65">
        <v>0.3</v>
      </c>
      <c r="E15" s="33"/>
      <c r="F15" s="66"/>
      <c r="G15" s="67"/>
      <c r="H15" s="68">
        <v>100</v>
      </c>
      <c r="I15" s="69">
        <f>C15*D15*H15/100</f>
        <v>10.8</v>
      </c>
      <c r="J15" s="69"/>
      <c r="K15" s="70">
        <f>I15*0.7</f>
        <v>7.56</v>
      </c>
      <c r="L15" s="70">
        <f>I15-K15</f>
        <v>3.2400000000000011</v>
      </c>
      <c r="M15" s="71" t="s">
        <v>80</v>
      </c>
      <c r="N15" s="77"/>
    </row>
    <row r="16" spans="1:28" ht="24.6" customHeight="1" thickBot="1" x14ac:dyDescent="0.25">
      <c r="A16" s="253" t="s">
        <v>45</v>
      </c>
      <c r="B16" s="72" t="s">
        <v>82</v>
      </c>
      <c r="C16" s="73"/>
      <c r="D16" s="137"/>
      <c r="E16" s="137"/>
      <c r="F16" s="137"/>
      <c r="G16" s="74"/>
      <c r="H16" s="74"/>
      <c r="I16" s="76"/>
      <c r="J16" s="75"/>
      <c r="K16" s="75"/>
      <c r="L16" s="75"/>
      <c r="M16" s="138"/>
      <c r="N16" s="78"/>
    </row>
    <row r="17" spans="1:15" ht="31.9" customHeight="1" x14ac:dyDescent="0.2">
      <c r="A17" s="254"/>
      <c r="B17" s="50" t="s">
        <v>83</v>
      </c>
      <c r="C17" s="51"/>
      <c r="D17" s="52">
        <v>0.15</v>
      </c>
      <c r="E17" s="35">
        <v>0.6</v>
      </c>
      <c r="F17" s="142">
        <v>3.8</v>
      </c>
      <c r="G17" s="53"/>
      <c r="H17" s="54">
        <v>10</v>
      </c>
      <c r="I17" s="55">
        <f>D17*E17*F17*H17/100</f>
        <v>3.4200000000000001E-2</v>
      </c>
      <c r="J17" s="55"/>
      <c r="K17" s="56"/>
      <c r="L17" s="56">
        <f>I17</f>
        <v>3.4200000000000001E-2</v>
      </c>
      <c r="M17" s="57" t="s">
        <v>85</v>
      </c>
      <c r="N17" s="78"/>
    </row>
    <row r="18" spans="1:15" ht="33" customHeight="1" thickBot="1" x14ac:dyDescent="0.25">
      <c r="A18" s="254"/>
      <c r="B18" s="105" t="s">
        <v>84</v>
      </c>
      <c r="C18" s="106"/>
      <c r="D18" s="112"/>
      <c r="E18" s="113">
        <v>0.6</v>
      </c>
      <c r="F18" s="143">
        <v>3.8</v>
      </c>
      <c r="G18" s="107"/>
      <c r="H18" s="108"/>
      <c r="I18" s="135"/>
      <c r="J18" s="109">
        <f>E18*F18</f>
        <v>2.2799999999999998</v>
      </c>
      <c r="K18" s="110"/>
      <c r="L18" s="80"/>
      <c r="M18" s="111" t="s">
        <v>159</v>
      </c>
      <c r="N18" s="114"/>
    </row>
    <row r="19" spans="1:15" ht="25.9" customHeight="1" thickBot="1" x14ac:dyDescent="0.25">
      <c r="A19" s="253" t="s">
        <v>86</v>
      </c>
      <c r="B19" s="258" t="s">
        <v>87</v>
      </c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60"/>
    </row>
    <row r="20" spans="1:15" ht="31.9" customHeight="1" x14ac:dyDescent="0.2">
      <c r="A20" s="254"/>
      <c r="B20" s="50" t="s">
        <v>126</v>
      </c>
      <c r="C20" s="51">
        <f>38+16+2+2.3</f>
        <v>58.3</v>
      </c>
      <c r="D20" s="52"/>
      <c r="E20" s="35"/>
      <c r="F20" s="215"/>
      <c r="G20" s="53"/>
      <c r="H20" s="54">
        <v>40</v>
      </c>
      <c r="I20" s="216"/>
      <c r="J20" s="56">
        <f>C20*H20/100</f>
        <v>23.32</v>
      </c>
      <c r="K20" s="56"/>
      <c r="L20" s="56"/>
      <c r="M20" s="57" t="s">
        <v>89</v>
      </c>
      <c r="N20" s="78"/>
    </row>
    <row r="21" spans="1:15" ht="25.15" customHeight="1" thickBot="1" x14ac:dyDescent="0.25">
      <c r="A21" s="255"/>
      <c r="B21" s="105" t="s">
        <v>88</v>
      </c>
      <c r="C21" s="217">
        <f>38+16+2+2.3</f>
        <v>58.3</v>
      </c>
      <c r="D21" s="112"/>
      <c r="E21" s="113"/>
      <c r="F21" s="218"/>
      <c r="G21" s="107"/>
      <c r="H21" s="108">
        <v>100</v>
      </c>
      <c r="J21" s="219">
        <f>C21</f>
        <v>58.3</v>
      </c>
      <c r="K21" s="110"/>
      <c r="L21" s="110"/>
      <c r="M21" s="111" t="s">
        <v>154</v>
      </c>
      <c r="N21" s="114"/>
    </row>
    <row r="22" spans="1:15" ht="35.450000000000003" customHeight="1" thickBot="1" x14ac:dyDescent="0.25">
      <c r="A22" s="62" t="s">
        <v>54</v>
      </c>
      <c r="B22" s="63" t="s">
        <v>127</v>
      </c>
      <c r="C22" s="64"/>
      <c r="D22" s="65"/>
      <c r="E22" s="33"/>
      <c r="F22" s="66">
        <f>66+20</f>
        <v>86</v>
      </c>
      <c r="G22" s="67"/>
      <c r="H22" s="68"/>
      <c r="I22" s="69"/>
      <c r="J22" s="69"/>
      <c r="K22" s="70"/>
      <c r="L22" s="70"/>
      <c r="M22" s="71" t="s">
        <v>155</v>
      </c>
      <c r="N22" s="77"/>
    </row>
    <row r="23" spans="1:15" ht="37.9" customHeight="1" thickBot="1" x14ac:dyDescent="0.25">
      <c r="A23" s="62" t="s">
        <v>13</v>
      </c>
      <c r="B23" s="63" t="s">
        <v>90</v>
      </c>
      <c r="C23" s="64"/>
      <c r="D23" s="65"/>
      <c r="E23" s="33"/>
      <c r="F23" s="66">
        <f>34</f>
        <v>34</v>
      </c>
      <c r="G23" s="67"/>
      <c r="H23" s="68"/>
      <c r="I23" s="69"/>
      <c r="J23" s="69"/>
      <c r="K23" s="70"/>
      <c r="L23" s="70"/>
      <c r="M23" s="71" t="s">
        <v>156</v>
      </c>
      <c r="N23" s="77"/>
    </row>
    <row r="24" spans="1:15" ht="37.9" customHeight="1" thickBot="1" x14ac:dyDescent="0.25">
      <c r="A24" s="62" t="s">
        <v>14</v>
      </c>
      <c r="B24" s="63" t="s">
        <v>91</v>
      </c>
      <c r="C24" s="64"/>
      <c r="D24" s="65"/>
      <c r="E24" s="33"/>
      <c r="F24" s="66">
        <f>20</f>
        <v>20</v>
      </c>
      <c r="G24" s="67"/>
      <c r="H24" s="68"/>
      <c r="I24" s="69"/>
      <c r="J24" s="69"/>
      <c r="K24" s="70"/>
      <c r="L24" s="70"/>
      <c r="M24" s="71" t="s">
        <v>157</v>
      </c>
      <c r="N24" s="77"/>
    </row>
    <row r="25" spans="1:15" ht="30" customHeight="1" thickBot="1" x14ac:dyDescent="0.3">
      <c r="A25" s="81"/>
      <c r="B25" s="82" t="s">
        <v>15</v>
      </c>
      <c r="C25" s="83"/>
      <c r="D25" s="84"/>
      <c r="E25" s="84"/>
      <c r="F25" s="84"/>
      <c r="G25" s="85"/>
      <c r="H25" s="85"/>
      <c r="I25" s="83">
        <f>SUM(I10:I24)</f>
        <v>34.834199999999996</v>
      </c>
      <c r="J25" s="83">
        <f>SUM(J10:J24)</f>
        <v>531.9</v>
      </c>
      <c r="K25" s="83">
        <f>SUM(K10:K24)</f>
        <v>26.759999999999998</v>
      </c>
      <c r="L25" s="83">
        <f>SUM(L10:L24)</f>
        <v>8.0741999999999994</v>
      </c>
      <c r="M25" s="86"/>
      <c r="N25" s="87"/>
      <c r="O25" s="88"/>
    </row>
    <row r="26" spans="1:15" ht="15.75" x14ac:dyDescent="0.25">
      <c r="A26" s="89"/>
      <c r="B26" s="90"/>
      <c r="C26" s="19"/>
      <c r="D26" s="90"/>
      <c r="E26" s="90"/>
      <c r="F26" s="90"/>
      <c r="G26" s="90"/>
      <c r="H26" s="91"/>
      <c r="I26" s="91"/>
      <c r="J26" s="91"/>
      <c r="K26" s="22"/>
      <c r="L26" s="22"/>
      <c r="M26" s="22"/>
      <c r="N26" s="92"/>
    </row>
  </sheetData>
  <mergeCells count="12">
    <mergeCell ref="A1:V1"/>
    <mergeCell ref="A3:Q3"/>
    <mergeCell ref="H8:H9"/>
    <mergeCell ref="K8:L8"/>
    <mergeCell ref="M8:M9"/>
    <mergeCell ref="N8:N9"/>
    <mergeCell ref="A16:A18"/>
    <mergeCell ref="A19:A21"/>
    <mergeCell ref="B19:N19"/>
    <mergeCell ref="C8:F8"/>
    <mergeCell ref="G8:G9"/>
    <mergeCell ref="A11:A14"/>
  </mergeCells>
  <pageMargins left="0.98425196850393704" right="0.70866141732283472" top="0.98425196850393704" bottom="0.78740157480314965" header="0.31496062992125984" footer="0.31496062992125984"/>
  <pageSetup paperSize="9" scale="68" fitToHeight="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5BADF-52EC-471C-9642-7BC2638F09F6}">
  <dimension ref="A1:W107"/>
  <sheetViews>
    <sheetView view="pageBreakPreview" zoomScale="115" zoomScaleNormal="105" zoomScaleSheetLayoutView="115" workbookViewId="0">
      <selection activeCell="I14" sqref="I14"/>
    </sheetView>
  </sheetViews>
  <sheetFormatPr defaultRowHeight="12.75" x14ac:dyDescent="0.2"/>
  <cols>
    <col min="1" max="1" width="8.42578125" customWidth="1"/>
    <col min="2" max="2" width="35.140625" customWidth="1"/>
    <col min="3" max="3" width="7.42578125" customWidth="1"/>
    <col min="4" max="4" width="6.140625" customWidth="1"/>
    <col min="5" max="5" width="6.42578125" style="12" bestFit="1" customWidth="1"/>
    <col min="6" max="6" width="6.85546875" style="12" bestFit="1" customWidth="1"/>
    <col min="7" max="7" width="8.28515625" customWidth="1"/>
    <col min="8" max="8" width="9.85546875" customWidth="1"/>
    <col min="9" max="9" width="27.85546875" customWidth="1"/>
    <col min="10" max="128" width="9.140625" customWidth="1"/>
    <col min="258" max="258" width="5.7109375" customWidth="1"/>
    <col min="259" max="259" width="35.140625" customWidth="1"/>
    <col min="260" max="260" width="7.42578125" customWidth="1"/>
    <col min="261" max="261" width="6.140625" customWidth="1"/>
    <col min="262" max="262" width="6.42578125" bestFit="1" customWidth="1"/>
    <col min="263" max="263" width="6.85546875" bestFit="1" customWidth="1"/>
    <col min="264" max="264" width="7.42578125" bestFit="1" customWidth="1"/>
    <col min="265" max="265" width="27.85546875" customWidth="1"/>
    <col min="266" max="384" width="9.140625" customWidth="1"/>
    <col min="514" max="514" width="5.7109375" customWidth="1"/>
    <col min="515" max="515" width="35.140625" customWidth="1"/>
    <col min="516" max="516" width="7.42578125" customWidth="1"/>
    <col min="517" max="517" width="6.140625" customWidth="1"/>
    <col min="518" max="518" width="6.42578125" bestFit="1" customWidth="1"/>
    <col min="519" max="519" width="6.85546875" bestFit="1" customWidth="1"/>
    <col min="520" max="520" width="7.42578125" bestFit="1" customWidth="1"/>
    <col min="521" max="521" width="27.85546875" customWidth="1"/>
    <col min="522" max="640" width="9.140625" customWidth="1"/>
    <col min="770" max="770" width="5.7109375" customWidth="1"/>
    <col min="771" max="771" width="35.140625" customWidth="1"/>
    <col min="772" max="772" width="7.42578125" customWidth="1"/>
    <col min="773" max="773" width="6.140625" customWidth="1"/>
    <col min="774" max="774" width="6.42578125" bestFit="1" customWidth="1"/>
    <col min="775" max="775" width="6.85546875" bestFit="1" customWidth="1"/>
    <col min="776" max="776" width="7.42578125" bestFit="1" customWidth="1"/>
    <col min="777" max="777" width="27.85546875" customWidth="1"/>
    <col min="778" max="896" width="9.140625" customWidth="1"/>
    <col min="1026" max="1026" width="5.7109375" customWidth="1"/>
    <col min="1027" max="1027" width="35.140625" customWidth="1"/>
    <col min="1028" max="1028" width="7.42578125" customWidth="1"/>
    <col min="1029" max="1029" width="6.140625" customWidth="1"/>
    <col min="1030" max="1030" width="6.42578125" bestFit="1" customWidth="1"/>
    <col min="1031" max="1031" width="6.85546875" bestFit="1" customWidth="1"/>
    <col min="1032" max="1032" width="7.42578125" bestFit="1" customWidth="1"/>
    <col min="1033" max="1033" width="27.85546875" customWidth="1"/>
    <col min="1034" max="1152" width="9.140625" customWidth="1"/>
    <col min="1282" max="1282" width="5.7109375" customWidth="1"/>
    <col min="1283" max="1283" width="35.140625" customWidth="1"/>
    <col min="1284" max="1284" width="7.42578125" customWidth="1"/>
    <col min="1285" max="1285" width="6.140625" customWidth="1"/>
    <col min="1286" max="1286" width="6.42578125" bestFit="1" customWidth="1"/>
    <col min="1287" max="1287" width="6.85546875" bestFit="1" customWidth="1"/>
    <col min="1288" max="1288" width="7.42578125" bestFit="1" customWidth="1"/>
    <col min="1289" max="1289" width="27.85546875" customWidth="1"/>
    <col min="1290" max="1408" width="9.140625" customWidth="1"/>
    <col min="1538" max="1538" width="5.7109375" customWidth="1"/>
    <col min="1539" max="1539" width="35.140625" customWidth="1"/>
    <col min="1540" max="1540" width="7.42578125" customWidth="1"/>
    <col min="1541" max="1541" width="6.140625" customWidth="1"/>
    <col min="1542" max="1542" width="6.42578125" bestFit="1" customWidth="1"/>
    <col min="1543" max="1543" width="6.85546875" bestFit="1" customWidth="1"/>
    <col min="1544" max="1544" width="7.42578125" bestFit="1" customWidth="1"/>
    <col min="1545" max="1545" width="27.85546875" customWidth="1"/>
    <col min="1546" max="1664" width="9.140625" customWidth="1"/>
    <col min="1794" max="1794" width="5.7109375" customWidth="1"/>
    <col min="1795" max="1795" width="35.140625" customWidth="1"/>
    <col min="1796" max="1796" width="7.42578125" customWidth="1"/>
    <col min="1797" max="1797" width="6.140625" customWidth="1"/>
    <col min="1798" max="1798" width="6.42578125" bestFit="1" customWidth="1"/>
    <col min="1799" max="1799" width="6.85546875" bestFit="1" customWidth="1"/>
    <col min="1800" max="1800" width="7.42578125" bestFit="1" customWidth="1"/>
    <col min="1801" max="1801" width="27.85546875" customWidth="1"/>
    <col min="1802" max="1920" width="9.140625" customWidth="1"/>
    <col min="2050" max="2050" width="5.7109375" customWidth="1"/>
    <col min="2051" max="2051" width="35.140625" customWidth="1"/>
    <col min="2052" max="2052" width="7.42578125" customWidth="1"/>
    <col min="2053" max="2053" width="6.140625" customWidth="1"/>
    <col min="2054" max="2054" width="6.42578125" bestFit="1" customWidth="1"/>
    <col min="2055" max="2055" width="6.85546875" bestFit="1" customWidth="1"/>
    <col min="2056" max="2056" width="7.42578125" bestFit="1" customWidth="1"/>
    <col min="2057" max="2057" width="27.85546875" customWidth="1"/>
    <col min="2058" max="2176" width="9.140625" customWidth="1"/>
    <col min="2306" max="2306" width="5.7109375" customWidth="1"/>
    <col min="2307" max="2307" width="35.140625" customWidth="1"/>
    <col min="2308" max="2308" width="7.42578125" customWidth="1"/>
    <col min="2309" max="2309" width="6.140625" customWidth="1"/>
    <col min="2310" max="2310" width="6.42578125" bestFit="1" customWidth="1"/>
    <col min="2311" max="2311" width="6.85546875" bestFit="1" customWidth="1"/>
    <col min="2312" max="2312" width="7.42578125" bestFit="1" customWidth="1"/>
    <col min="2313" max="2313" width="27.85546875" customWidth="1"/>
    <col min="2314" max="2432" width="9.140625" customWidth="1"/>
    <col min="2562" max="2562" width="5.7109375" customWidth="1"/>
    <col min="2563" max="2563" width="35.140625" customWidth="1"/>
    <col min="2564" max="2564" width="7.42578125" customWidth="1"/>
    <col min="2565" max="2565" width="6.140625" customWidth="1"/>
    <col min="2566" max="2566" width="6.42578125" bestFit="1" customWidth="1"/>
    <col min="2567" max="2567" width="6.85546875" bestFit="1" customWidth="1"/>
    <col min="2568" max="2568" width="7.42578125" bestFit="1" customWidth="1"/>
    <col min="2569" max="2569" width="27.85546875" customWidth="1"/>
    <col min="2570" max="2688" width="9.140625" customWidth="1"/>
    <col min="2818" max="2818" width="5.7109375" customWidth="1"/>
    <col min="2819" max="2819" width="35.140625" customWidth="1"/>
    <col min="2820" max="2820" width="7.42578125" customWidth="1"/>
    <col min="2821" max="2821" width="6.140625" customWidth="1"/>
    <col min="2822" max="2822" width="6.42578125" bestFit="1" customWidth="1"/>
    <col min="2823" max="2823" width="6.85546875" bestFit="1" customWidth="1"/>
    <col min="2824" max="2824" width="7.42578125" bestFit="1" customWidth="1"/>
    <col min="2825" max="2825" width="27.85546875" customWidth="1"/>
    <col min="2826" max="2944" width="9.140625" customWidth="1"/>
    <col min="3074" max="3074" width="5.7109375" customWidth="1"/>
    <col min="3075" max="3075" width="35.140625" customWidth="1"/>
    <col min="3076" max="3076" width="7.42578125" customWidth="1"/>
    <col min="3077" max="3077" width="6.140625" customWidth="1"/>
    <col min="3078" max="3078" width="6.42578125" bestFit="1" customWidth="1"/>
    <col min="3079" max="3079" width="6.85546875" bestFit="1" customWidth="1"/>
    <col min="3080" max="3080" width="7.42578125" bestFit="1" customWidth="1"/>
    <col min="3081" max="3081" width="27.85546875" customWidth="1"/>
    <col min="3082" max="3200" width="9.140625" customWidth="1"/>
    <col min="3330" max="3330" width="5.7109375" customWidth="1"/>
    <col min="3331" max="3331" width="35.140625" customWidth="1"/>
    <col min="3332" max="3332" width="7.42578125" customWidth="1"/>
    <col min="3333" max="3333" width="6.140625" customWidth="1"/>
    <col min="3334" max="3334" width="6.42578125" bestFit="1" customWidth="1"/>
    <col min="3335" max="3335" width="6.85546875" bestFit="1" customWidth="1"/>
    <col min="3336" max="3336" width="7.42578125" bestFit="1" customWidth="1"/>
    <col min="3337" max="3337" width="27.85546875" customWidth="1"/>
    <col min="3338" max="3456" width="9.140625" customWidth="1"/>
    <col min="3586" max="3586" width="5.7109375" customWidth="1"/>
    <col min="3587" max="3587" width="35.140625" customWidth="1"/>
    <col min="3588" max="3588" width="7.42578125" customWidth="1"/>
    <col min="3589" max="3589" width="6.140625" customWidth="1"/>
    <col min="3590" max="3590" width="6.42578125" bestFit="1" customWidth="1"/>
    <col min="3591" max="3591" width="6.85546875" bestFit="1" customWidth="1"/>
    <col min="3592" max="3592" width="7.42578125" bestFit="1" customWidth="1"/>
    <col min="3593" max="3593" width="27.85546875" customWidth="1"/>
    <col min="3594" max="3712" width="9.140625" customWidth="1"/>
    <col min="3842" max="3842" width="5.7109375" customWidth="1"/>
    <col min="3843" max="3843" width="35.140625" customWidth="1"/>
    <col min="3844" max="3844" width="7.42578125" customWidth="1"/>
    <col min="3845" max="3845" width="6.140625" customWidth="1"/>
    <col min="3846" max="3846" width="6.42578125" bestFit="1" customWidth="1"/>
    <col min="3847" max="3847" width="6.85546875" bestFit="1" customWidth="1"/>
    <col min="3848" max="3848" width="7.42578125" bestFit="1" customWidth="1"/>
    <col min="3849" max="3849" width="27.85546875" customWidth="1"/>
    <col min="3850" max="3968" width="9.140625" customWidth="1"/>
    <col min="4098" max="4098" width="5.7109375" customWidth="1"/>
    <col min="4099" max="4099" width="35.140625" customWidth="1"/>
    <col min="4100" max="4100" width="7.42578125" customWidth="1"/>
    <col min="4101" max="4101" width="6.140625" customWidth="1"/>
    <col min="4102" max="4102" width="6.42578125" bestFit="1" customWidth="1"/>
    <col min="4103" max="4103" width="6.85546875" bestFit="1" customWidth="1"/>
    <col min="4104" max="4104" width="7.42578125" bestFit="1" customWidth="1"/>
    <col min="4105" max="4105" width="27.85546875" customWidth="1"/>
    <col min="4106" max="4224" width="9.140625" customWidth="1"/>
    <col min="4354" max="4354" width="5.7109375" customWidth="1"/>
    <col min="4355" max="4355" width="35.140625" customWidth="1"/>
    <col min="4356" max="4356" width="7.42578125" customWidth="1"/>
    <col min="4357" max="4357" width="6.140625" customWidth="1"/>
    <col min="4358" max="4358" width="6.42578125" bestFit="1" customWidth="1"/>
    <col min="4359" max="4359" width="6.85546875" bestFit="1" customWidth="1"/>
    <col min="4360" max="4360" width="7.42578125" bestFit="1" customWidth="1"/>
    <col min="4361" max="4361" width="27.85546875" customWidth="1"/>
    <col min="4362" max="4480" width="9.140625" customWidth="1"/>
    <col min="4610" max="4610" width="5.7109375" customWidth="1"/>
    <col min="4611" max="4611" width="35.140625" customWidth="1"/>
    <col min="4612" max="4612" width="7.42578125" customWidth="1"/>
    <col min="4613" max="4613" width="6.140625" customWidth="1"/>
    <col min="4614" max="4614" width="6.42578125" bestFit="1" customWidth="1"/>
    <col min="4615" max="4615" width="6.85546875" bestFit="1" customWidth="1"/>
    <col min="4616" max="4616" width="7.42578125" bestFit="1" customWidth="1"/>
    <col min="4617" max="4617" width="27.85546875" customWidth="1"/>
    <col min="4618" max="4736" width="9.140625" customWidth="1"/>
    <col min="4866" max="4866" width="5.7109375" customWidth="1"/>
    <col min="4867" max="4867" width="35.140625" customWidth="1"/>
    <col min="4868" max="4868" width="7.42578125" customWidth="1"/>
    <col min="4869" max="4869" width="6.140625" customWidth="1"/>
    <col min="4870" max="4870" width="6.42578125" bestFit="1" customWidth="1"/>
    <col min="4871" max="4871" width="6.85546875" bestFit="1" customWidth="1"/>
    <col min="4872" max="4872" width="7.42578125" bestFit="1" customWidth="1"/>
    <col min="4873" max="4873" width="27.85546875" customWidth="1"/>
    <col min="4874" max="4992" width="9.140625" customWidth="1"/>
    <col min="5122" max="5122" width="5.7109375" customWidth="1"/>
    <col min="5123" max="5123" width="35.140625" customWidth="1"/>
    <col min="5124" max="5124" width="7.42578125" customWidth="1"/>
    <col min="5125" max="5125" width="6.140625" customWidth="1"/>
    <col min="5126" max="5126" width="6.42578125" bestFit="1" customWidth="1"/>
    <col min="5127" max="5127" width="6.85546875" bestFit="1" customWidth="1"/>
    <col min="5128" max="5128" width="7.42578125" bestFit="1" customWidth="1"/>
    <col min="5129" max="5129" width="27.85546875" customWidth="1"/>
    <col min="5130" max="5248" width="9.140625" customWidth="1"/>
    <col min="5378" max="5378" width="5.7109375" customWidth="1"/>
    <col min="5379" max="5379" width="35.140625" customWidth="1"/>
    <col min="5380" max="5380" width="7.42578125" customWidth="1"/>
    <col min="5381" max="5381" width="6.140625" customWidth="1"/>
    <col min="5382" max="5382" width="6.42578125" bestFit="1" customWidth="1"/>
    <col min="5383" max="5383" width="6.85546875" bestFit="1" customWidth="1"/>
    <col min="5384" max="5384" width="7.42578125" bestFit="1" customWidth="1"/>
    <col min="5385" max="5385" width="27.85546875" customWidth="1"/>
    <col min="5386" max="5504" width="9.140625" customWidth="1"/>
    <col min="5634" max="5634" width="5.7109375" customWidth="1"/>
    <col min="5635" max="5635" width="35.140625" customWidth="1"/>
    <col min="5636" max="5636" width="7.42578125" customWidth="1"/>
    <col min="5637" max="5637" width="6.140625" customWidth="1"/>
    <col min="5638" max="5638" width="6.42578125" bestFit="1" customWidth="1"/>
    <col min="5639" max="5639" width="6.85546875" bestFit="1" customWidth="1"/>
    <col min="5640" max="5640" width="7.42578125" bestFit="1" customWidth="1"/>
    <col min="5641" max="5641" width="27.85546875" customWidth="1"/>
    <col min="5642" max="5760" width="9.140625" customWidth="1"/>
    <col min="5890" max="5890" width="5.7109375" customWidth="1"/>
    <col min="5891" max="5891" width="35.140625" customWidth="1"/>
    <col min="5892" max="5892" width="7.42578125" customWidth="1"/>
    <col min="5893" max="5893" width="6.140625" customWidth="1"/>
    <col min="5894" max="5894" width="6.42578125" bestFit="1" customWidth="1"/>
    <col min="5895" max="5895" width="6.85546875" bestFit="1" customWidth="1"/>
    <col min="5896" max="5896" width="7.42578125" bestFit="1" customWidth="1"/>
    <col min="5897" max="5897" width="27.85546875" customWidth="1"/>
    <col min="5898" max="6016" width="9.140625" customWidth="1"/>
    <col min="6146" max="6146" width="5.7109375" customWidth="1"/>
    <col min="6147" max="6147" width="35.140625" customWidth="1"/>
    <col min="6148" max="6148" width="7.42578125" customWidth="1"/>
    <col min="6149" max="6149" width="6.140625" customWidth="1"/>
    <col min="6150" max="6150" width="6.42578125" bestFit="1" customWidth="1"/>
    <col min="6151" max="6151" width="6.85546875" bestFit="1" customWidth="1"/>
    <col min="6152" max="6152" width="7.42578125" bestFit="1" customWidth="1"/>
    <col min="6153" max="6153" width="27.85546875" customWidth="1"/>
    <col min="6154" max="6272" width="9.140625" customWidth="1"/>
    <col min="6402" max="6402" width="5.7109375" customWidth="1"/>
    <col min="6403" max="6403" width="35.140625" customWidth="1"/>
    <col min="6404" max="6404" width="7.42578125" customWidth="1"/>
    <col min="6405" max="6405" width="6.140625" customWidth="1"/>
    <col min="6406" max="6406" width="6.42578125" bestFit="1" customWidth="1"/>
    <col min="6407" max="6407" width="6.85546875" bestFit="1" customWidth="1"/>
    <col min="6408" max="6408" width="7.42578125" bestFit="1" customWidth="1"/>
    <col min="6409" max="6409" width="27.85546875" customWidth="1"/>
    <col min="6410" max="6528" width="9.140625" customWidth="1"/>
    <col min="6658" max="6658" width="5.7109375" customWidth="1"/>
    <col min="6659" max="6659" width="35.140625" customWidth="1"/>
    <col min="6660" max="6660" width="7.42578125" customWidth="1"/>
    <col min="6661" max="6661" width="6.140625" customWidth="1"/>
    <col min="6662" max="6662" width="6.42578125" bestFit="1" customWidth="1"/>
    <col min="6663" max="6663" width="6.85546875" bestFit="1" customWidth="1"/>
    <col min="6664" max="6664" width="7.42578125" bestFit="1" customWidth="1"/>
    <col min="6665" max="6665" width="27.85546875" customWidth="1"/>
    <col min="6666" max="6784" width="9.140625" customWidth="1"/>
    <col min="6914" max="6914" width="5.7109375" customWidth="1"/>
    <col min="6915" max="6915" width="35.140625" customWidth="1"/>
    <col min="6916" max="6916" width="7.42578125" customWidth="1"/>
    <col min="6917" max="6917" width="6.140625" customWidth="1"/>
    <col min="6918" max="6918" width="6.42578125" bestFit="1" customWidth="1"/>
    <col min="6919" max="6919" width="6.85546875" bestFit="1" customWidth="1"/>
    <col min="6920" max="6920" width="7.42578125" bestFit="1" customWidth="1"/>
    <col min="6921" max="6921" width="27.85546875" customWidth="1"/>
    <col min="6922" max="7040" width="9.140625" customWidth="1"/>
    <col min="7170" max="7170" width="5.7109375" customWidth="1"/>
    <col min="7171" max="7171" width="35.140625" customWidth="1"/>
    <col min="7172" max="7172" width="7.42578125" customWidth="1"/>
    <col min="7173" max="7173" width="6.140625" customWidth="1"/>
    <col min="7174" max="7174" width="6.42578125" bestFit="1" customWidth="1"/>
    <col min="7175" max="7175" width="6.85546875" bestFit="1" customWidth="1"/>
    <col min="7176" max="7176" width="7.42578125" bestFit="1" customWidth="1"/>
    <col min="7177" max="7177" width="27.85546875" customWidth="1"/>
    <col min="7178" max="7296" width="9.140625" customWidth="1"/>
    <col min="7426" max="7426" width="5.7109375" customWidth="1"/>
    <col min="7427" max="7427" width="35.140625" customWidth="1"/>
    <col min="7428" max="7428" width="7.42578125" customWidth="1"/>
    <col min="7429" max="7429" width="6.140625" customWidth="1"/>
    <col min="7430" max="7430" width="6.42578125" bestFit="1" customWidth="1"/>
    <col min="7431" max="7431" width="6.85546875" bestFit="1" customWidth="1"/>
    <col min="7432" max="7432" width="7.42578125" bestFit="1" customWidth="1"/>
    <col min="7433" max="7433" width="27.85546875" customWidth="1"/>
    <col min="7434" max="7552" width="9.140625" customWidth="1"/>
    <col min="7682" max="7682" width="5.7109375" customWidth="1"/>
    <col min="7683" max="7683" width="35.140625" customWidth="1"/>
    <col min="7684" max="7684" width="7.42578125" customWidth="1"/>
    <col min="7685" max="7685" width="6.140625" customWidth="1"/>
    <col min="7686" max="7686" width="6.42578125" bestFit="1" customWidth="1"/>
    <col min="7687" max="7687" width="6.85546875" bestFit="1" customWidth="1"/>
    <col min="7688" max="7688" width="7.42578125" bestFit="1" customWidth="1"/>
    <col min="7689" max="7689" width="27.85546875" customWidth="1"/>
    <col min="7690" max="7808" width="9.140625" customWidth="1"/>
    <col min="7938" max="7938" width="5.7109375" customWidth="1"/>
    <col min="7939" max="7939" width="35.140625" customWidth="1"/>
    <col min="7940" max="7940" width="7.42578125" customWidth="1"/>
    <col min="7941" max="7941" width="6.140625" customWidth="1"/>
    <col min="7942" max="7942" width="6.42578125" bestFit="1" customWidth="1"/>
    <col min="7943" max="7943" width="6.85546875" bestFit="1" customWidth="1"/>
    <col min="7944" max="7944" width="7.42578125" bestFit="1" customWidth="1"/>
    <col min="7945" max="7945" width="27.85546875" customWidth="1"/>
    <col min="7946" max="8064" width="9.140625" customWidth="1"/>
    <col min="8194" max="8194" width="5.7109375" customWidth="1"/>
    <col min="8195" max="8195" width="35.140625" customWidth="1"/>
    <col min="8196" max="8196" width="7.42578125" customWidth="1"/>
    <col min="8197" max="8197" width="6.140625" customWidth="1"/>
    <col min="8198" max="8198" width="6.42578125" bestFit="1" customWidth="1"/>
    <col min="8199" max="8199" width="6.85546875" bestFit="1" customWidth="1"/>
    <col min="8200" max="8200" width="7.42578125" bestFit="1" customWidth="1"/>
    <col min="8201" max="8201" width="27.85546875" customWidth="1"/>
    <col min="8202" max="8320" width="9.140625" customWidth="1"/>
    <col min="8450" max="8450" width="5.7109375" customWidth="1"/>
    <col min="8451" max="8451" width="35.140625" customWidth="1"/>
    <col min="8452" max="8452" width="7.42578125" customWidth="1"/>
    <col min="8453" max="8453" width="6.140625" customWidth="1"/>
    <col min="8454" max="8454" width="6.42578125" bestFit="1" customWidth="1"/>
    <col min="8455" max="8455" width="6.85546875" bestFit="1" customWidth="1"/>
    <col min="8456" max="8456" width="7.42578125" bestFit="1" customWidth="1"/>
    <col min="8457" max="8457" width="27.85546875" customWidth="1"/>
    <col min="8458" max="8576" width="9.140625" customWidth="1"/>
    <col min="8706" max="8706" width="5.7109375" customWidth="1"/>
    <col min="8707" max="8707" width="35.140625" customWidth="1"/>
    <col min="8708" max="8708" width="7.42578125" customWidth="1"/>
    <col min="8709" max="8709" width="6.140625" customWidth="1"/>
    <col min="8710" max="8710" width="6.42578125" bestFit="1" customWidth="1"/>
    <col min="8711" max="8711" width="6.85546875" bestFit="1" customWidth="1"/>
    <col min="8712" max="8712" width="7.42578125" bestFit="1" customWidth="1"/>
    <col min="8713" max="8713" width="27.85546875" customWidth="1"/>
    <col min="8714" max="8832" width="9.140625" customWidth="1"/>
    <col min="8962" max="8962" width="5.7109375" customWidth="1"/>
    <col min="8963" max="8963" width="35.140625" customWidth="1"/>
    <col min="8964" max="8964" width="7.42578125" customWidth="1"/>
    <col min="8965" max="8965" width="6.140625" customWidth="1"/>
    <col min="8966" max="8966" width="6.42578125" bestFit="1" customWidth="1"/>
    <col min="8967" max="8967" width="6.85546875" bestFit="1" customWidth="1"/>
    <col min="8968" max="8968" width="7.42578125" bestFit="1" customWidth="1"/>
    <col min="8969" max="8969" width="27.85546875" customWidth="1"/>
    <col min="8970" max="9088" width="9.140625" customWidth="1"/>
    <col min="9218" max="9218" width="5.7109375" customWidth="1"/>
    <col min="9219" max="9219" width="35.140625" customWidth="1"/>
    <col min="9220" max="9220" width="7.42578125" customWidth="1"/>
    <col min="9221" max="9221" width="6.140625" customWidth="1"/>
    <col min="9222" max="9222" width="6.42578125" bestFit="1" customWidth="1"/>
    <col min="9223" max="9223" width="6.85546875" bestFit="1" customWidth="1"/>
    <col min="9224" max="9224" width="7.42578125" bestFit="1" customWidth="1"/>
    <col min="9225" max="9225" width="27.85546875" customWidth="1"/>
    <col min="9226" max="9344" width="9.140625" customWidth="1"/>
    <col min="9474" max="9474" width="5.7109375" customWidth="1"/>
    <col min="9475" max="9475" width="35.140625" customWidth="1"/>
    <col min="9476" max="9476" width="7.42578125" customWidth="1"/>
    <col min="9477" max="9477" width="6.140625" customWidth="1"/>
    <col min="9478" max="9478" width="6.42578125" bestFit="1" customWidth="1"/>
    <col min="9479" max="9479" width="6.85546875" bestFit="1" customWidth="1"/>
    <col min="9480" max="9480" width="7.42578125" bestFit="1" customWidth="1"/>
    <col min="9481" max="9481" width="27.85546875" customWidth="1"/>
    <col min="9482" max="9600" width="9.140625" customWidth="1"/>
    <col min="9730" max="9730" width="5.7109375" customWidth="1"/>
    <col min="9731" max="9731" width="35.140625" customWidth="1"/>
    <col min="9732" max="9732" width="7.42578125" customWidth="1"/>
    <col min="9733" max="9733" width="6.140625" customWidth="1"/>
    <col min="9734" max="9734" width="6.42578125" bestFit="1" customWidth="1"/>
    <col min="9735" max="9735" width="6.85546875" bestFit="1" customWidth="1"/>
    <col min="9736" max="9736" width="7.42578125" bestFit="1" customWidth="1"/>
    <col min="9737" max="9737" width="27.85546875" customWidth="1"/>
    <col min="9738" max="9856" width="9.140625" customWidth="1"/>
    <col min="9986" max="9986" width="5.7109375" customWidth="1"/>
    <col min="9987" max="9987" width="35.140625" customWidth="1"/>
    <col min="9988" max="9988" width="7.42578125" customWidth="1"/>
    <col min="9989" max="9989" width="6.140625" customWidth="1"/>
    <col min="9990" max="9990" width="6.42578125" bestFit="1" customWidth="1"/>
    <col min="9991" max="9991" width="6.85546875" bestFit="1" customWidth="1"/>
    <col min="9992" max="9992" width="7.42578125" bestFit="1" customWidth="1"/>
    <col min="9993" max="9993" width="27.85546875" customWidth="1"/>
    <col min="9994" max="10112" width="9.140625" customWidth="1"/>
    <col min="10242" max="10242" width="5.7109375" customWidth="1"/>
    <col min="10243" max="10243" width="35.140625" customWidth="1"/>
    <col min="10244" max="10244" width="7.42578125" customWidth="1"/>
    <col min="10245" max="10245" width="6.140625" customWidth="1"/>
    <col min="10246" max="10246" width="6.42578125" bestFit="1" customWidth="1"/>
    <col min="10247" max="10247" width="6.85546875" bestFit="1" customWidth="1"/>
    <col min="10248" max="10248" width="7.42578125" bestFit="1" customWidth="1"/>
    <col min="10249" max="10249" width="27.85546875" customWidth="1"/>
    <col min="10250" max="10368" width="9.140625" customWidth="1"/>
    <col min="10498" max="10498" width="5.7109375" customWidth="1"/>
    <col min="10499" max="10499" width="35.140625" customWidth="1"/>
    <col min="10500" max="10500" width="7.42578125" customWidth="1"/>
    <col min="10501" max="10501" width="6.140625" customWidth="1"/>
    <col min="10502" max="10502" width="6.42578125" bestFit="1" customWidth="1"/>
    <col min="10503" max="10503" width="6.85546875" bestFit="1" customWidth="1"/>
    <col min="10504" max="10504" width="7.42578125" bestFit="1" customWidth="1"/>
    <col min="10505" max="10505" width="27.85546875" customWidth="1"/>
    <col min="10506" max="10624" width="9.140625" customWidth="1"/>
    <col min="10754" max="10754" width="5.7109375" customWidth="1"/>
    <col min="10755" max="10755" width="35.140625" customWidth="1"/>
    <col min="10756" max="10756" width="7.42578125" customWidth="1"/>
    <col min="10757" max="10757" width="6.140625" customWidth="1"/>
    <col min="10758" max="10758" width="6.42578125" bestFit="1" customWidth="1"/>
    <col min="10759" max="10759" width="6.85546875" bestFit="1" customWidth="1"/>
    <col min="10760" max="10760" width="7.42578125" bestFit="1" customWidth="1"/>
    <col min="10761" max="10761" width="27.85546875" customWidth="1"/>
    <col min="10762" max="10880" width="9.140625" customWidth="1"/>
    <col min="11010" max="11010" width="5.7109375" customWidth="1"/>
    <col min="11011" max="11011" width="35.140625" customWidth="1"/>
    <col min="11012" max="11012" width="7.42578125" customWidth="1"/>
    <col min="11013" max="11013" width="6.140625" customWidth="1"/>
    <col min="11014" max="11014" width="6.42578125" bestFit="1" customWidth="1"/>
    <col min="11015" max="11015" width="6.85546875" bestFit="1" customWidth="1"/>
    <col min="11016" max="11016" width="7.42578125" bestFit="1" customWidth="1"/>
    <col min="11017" max="11017" width="27.85546875" customWidth="1"/>
    <col min="11018" max="11136" width="9.140625" customWidth="1"/>
    <col min="11266" max="11266" width="5.7109375" customWidth="1"/>
    <col min="11267" max="11267" width="35.140625" customWidth="1"/>
    <col min="11268" max="11268" width="7.42578125" customWidth="1"/>
    <col min="11269" max="11269" width="6.140625" customWidth="1"/>
    <col min="11270" max="11270" width="6.42578125" bestFit="1" customWidth="1"/>
    <col min="11271" max="11271" width="6.85546875" bestFit="1" customWidth="1"/>
    <col min="11272" max="11272" width="7.42578125" bestFit="1" customWidth="1"/>
    <col min="11273" max="11273" width="27.85546875" customWidth="1"/>
    <col min="11274" max="11392" width="9.140625" customWidth="1"/>
    <col min="11522" max="11522" width="5.7109375" customWidth="1"/>
    <col min="11523" max="11523" width="35.140625" customWidth="1"/>
    <col min="11524" max="11524" width="7.42578125" customWidth="1"/>
    <col min="11525" max="11525" width="6.140625" customWidth="1"/>
    <col min="11526" max="11526" width="6.42578125" bestFit="1" customWidth="1"/>
    <col min="11527" max="11527" width="6.85546875" bestFit="1" customWidth="1"/>
    <col min="11528" max="11528" width="7.42578125" bestFit="1" customWidth="1"/>
    <col min="11529" max="11529" width="27.85546875" customWidth="1"/>
    <col min="11530" max="11648" width="9.140625" customWidth="1"/>
    <col min="11778" max="11778" width="5.7109375" customWidth="1"/>
    <col min="11779" max="11779" width="35.140625" customWidth="1"/>
    <col min="11780" max="11780" width="7.42578125" customWidth="1"/>
    <col min="11781" max="11781" width="6.140625" customWidth="1"/>
    <col min="11782" max="11782" width="6.42578125" bestFit="1" customWidth="1"/>
    <col min="11783" max="11783" width="6.85546875" bestFit="1" customWidth="1"/>
    <col min="11784" max="11784" width="7.42578125" bestFit="1" customWidth="1"/>
    <col min="11785" max="11785" width="27.85546875" customWidth="1"/>
    <col min="11786" max="11904" width="9.140625" customWidth="1"/>
    <col min="12034" max="12034" width="5.7109375" customWidth="1"/>
    <col min="12035" max="12035" width="35.140625" customWidth="1"/>
    <col min="12036" max="12036" width="7.42578125" customWidth="1"/>
    <col min="12037" max="12037" width="6.140625" customWidth="1"/>
    <col min="12038" max="12038" width="6.42578125" bestFit="1" customWidth="1"/>
    <col min="12039" max="12039" width="6.85546875" bestFit="1" customWidth="1"/>
    <col min="12040" max="12040" width="7.42578125" bestFit="1" customWidth="1"/>
    <col min="12041" max="12041" width="27.85546875" customWidth="1"/>
    <col min="12042" max="12160" width="9.140625" customWidth="1"/>
    <col min="12290" max="12290" width="5.7109375" customWidth="1"/>
    <col min="12291" max="12291" width="35.140625" customWidth="1"/>
    <col min="12292" max="12292" width="7.42578125" customWidth="1"/>
    <col min="12293" max="12293" width="6.140625" customWidth="1"/>
    <col min="12294" max="12294" width="6.42578125" bestFit="1" customWidth="1"/>
    <col min="12295" max="12295" width="6.85546875" bestFit="1" customWidth="1"/>
    <col min="12296" max="12296" width="7.42578125" bestFit="1" customWidth="1"/>
    <col min="12297" max="12297" width="27.85546875" customWidth="1"/>
    <col min="12298" max="12416" width="9.140625" customWidth="1"/>
    <col min="12546" max="12546" width="5.7109375" customWidth="1"/>
    <col min="12547" max="12547" width="35.140625" customWidth="1"/>
    <col min="12548" max="12548" width="7.42578125" customWidth="1"/>
    <col min="12549" max="12549" width="6.140625" customWidth="1"/>
    <col min="12550" max="12550" width="6.42578125" bestFit="1" customWidth="1"/>
    <col min="12551" max="12551" width="6.85546875" bestFit="1" customWidth="1"/>
    <col min="12552" max="12552" width="7.42578125" bestFit="1" customWidth="1"/>
    <col min="12553" max="12553" width="27.85546875" customWidth="1"/>
    <col min="12554" max="12672" width="9.140625" customWidth="1"/>
    <col min="12802" max="12802" width="5.7109375" customWidth="1"/>
    <col min="12803" max="12803" width="35.140625" customWidth="1"/>
    <col min="12804" max="12804" width="7.42578125" customWidth="1"/>
    <col min="12805" max="12805" width="6.140625" customWidth="1"/>
    <col min="12806" max="12806" width="6.42578125" bestFit="1" customWidth="1"/>
    <col min="12807" max="12807" width="6.85546875" bestFit="1" customWidth="1"/>
    <col min="12808" max="12808" width="7.42578125" bestFit="1" customWidth="1"/>
    <col min="12809" max="12809" width="27.85546875" customWidth="1"/>
    <col min="12810" max="12928" width="9.140625" customWidth="1"/>
    <col min="13058" max="13058" width="5.7109375" customWidth="1"/>
    <col min="13059" max="13059" width="35.140625" customWidth="1"/>
    <col min="13060" max="13060" width="7.42578125" customWidth="1"/>
    <col min="13061" max="13061" width="6.140625" customWidth="1"/>
    <col min="13062" max="13062" width="6.42578125" bestFit="1" customWidth="1"/>
    <col min="13063" max="13063" width="6.85546875" bestFit="1" customWidth="1"/>
    <col min="13064" max="13064" width="7.42578125" bestFit="1" customWidth="1"/>
    <col min="13065" max="13065" width="27.85546875" customWidth="1"/>
    <col min="13066" max="13184" width="9.140625" customWidth="1"/>
    <col min="13314" max="13314" width="5.7109375" customWidth="1"/>
    <col min="13315" max="13315" width="35.140625" customWidth="1"/>
    <col min="13316" max="13316" width="7.42578125" customWidth="1"/>
    <col min="13317" max="13317" width="6.140625" customWidth="1"/>
    <col min="13318" max="13318" width="6.42578125" bestFit="1" customWidth="1"/>
    <col min="13319" max="13319" width="6.85546875" bestFit="1" customWidth="1"/>
    <col min="13320" max="13320" width="7.42578125" bestFit="1" customWidth="1"/>
    <col min="13321" max="13321" width="27.85546875" customWidth="1"/>
    <col min="13322" max="13440" width="9.140625" customWidth="1"/>
    <col min="13570" max="13570" width="5.7109375" customWidth="1"/>
    <col min="13571" max="13571" width="35.140625" customWidth="1"/>
    <col min="13572" max="13572" width="7.42578125" customWidth="1"/>
    <col min="13573" max="13573" width="6.140625" customWidth="1"/>
    <col min="13574" max="13574" width="6.42578125" bestFit="1" customWidth="1"/>
    <col min="13575" max="13575" width="6.85546875" bestFit="1" customWidth="1"/>
    <col min="13576" max="13576" width="7.42578125" bestFit="1" customWidth="1"/>
    <col min="13577" max="13577" width="27.85546875" customWidth="1"/>
    <col min="13578" max="13696" width="9.140625" customWidth="1"/>
    <col min="13826" max="13826" width="5.7109375" customWidth="1"/>
    <col min="13827" max="13827" width="35.140625" customWidth="1"/>
    <col min="13828" max="13828" width="7.42578125" customWidth="1"/>
    <col min="13829" max="13829" width="6.140625" customWidth="1"/>
    <col min="13830" max="13830" width="6.42578125" bestFit="1" customWidth="1"/>
    <col min="13831" max="13831" width="6.85546875" bestFit="1" customWidth="1"/>
    <col min="13832" max="13832" width="7.42578125" bestFit="1" customWidth="1"/>
    <col min="13833" max="13833" width="27.85546875" customWidth="1"/>
    <col min="13834" max="13952" width="9.140625" customWidth="1"/>
    <col min="14082" max="14082" width="5.7109375" customWidth="1"/>
    <col min="14083" max="14083" width="35.140625" customWidth="1"/>
    <col min="14084" max="14084" width="7.42578125" customWidth="1"/>
    <col min="14085" max="14085" width="6.140625" customWidth="1"/>
    <col min="14086" max="14086" width="6.42578125" bestFit="1" customWidth="1"/>
    <col min="14087" max="14087" width="6.85546875" bestFit="1" customWidth="1"/>
    <col min="14088" max="14088" width="7.42578125" bestFit="1" customWidth="1"/>
    <col min="14089" max="14089" width="27.85546875" customWidth="1"/>
    <col min="14090" max="14208" width="9.140625" customWidth="1"/>
    <col min="14338" max="14338" width="5.7109375" customWidth="1"/>
    <col min="14339" max="14339" width="35.140625" customWidth="1"/>
    <col min="14340" max="14340" width="7.42578125" customWidth="1"/>
    <col min="14341" max="14341" width="6.140625" customWidth="1"/>
    <col min="14342" max="14342" width="6.42578125" bestFit="1" customWidth="1"/>
    <col min="14343" max="14343" width="6.85546875" bestFit="1" customWidth="1"/>
    <col min="14344" max="14344" width="7.42578125" bestFit="1" customWidth="1"/>
    <col min="14345" max="14345" width="27.85546875" customWidth="1"/>
    <col min="14346" max="14464" width="9.140625" customWidth="1"/>
    <col min="14594" max="14594" width="5.7109375" customWidth="1"/>
    <col min="14595" max="14595" width="35.140625" customWidth="1"/>
    <col min="14596" max="14596" width="7.42578125" customWidth="1"/>
    <col min="14597" max="14597" width="6.140625" customWidth="1"/>
    <col min="14598" max="14598" width="6.42578125" bestFit="1" customWidth="1"/>
    <col min="14599" max="14599" width="6.85546875" bestFit="1" customWidth="1"/>
    <col min="14600" max="14600" width="7.42578125" bestFit="1" customWidth="1"/>
    <col min="14601" max="14601" width="27.85546875" customWidth="1"/>
    <col min="14602" max="14720" width="9.140625" customWidth="1"/>
    <col min="14850" max="14850" width="5.7109375" customWidth="1"/>
    <col min="14851" max="14851" width="35.140625" customWidth="1"/>
    <col min="14852" max="14852" width="7.42578125" customWidth="1"/>
    <col min="14853" max="14853" width="6.140625" customWidth="1"/>
    <col min="14854" max="14854" width="6.42578125" bestFit="1" customWidth="1"/>
    <col min="14855" max="14855" width="6.85546875" bestFit="1" customWidth="1"/>
    <col min="14856" max="14856" width="7.42578125" bestFit="1" customWidth="1"/>
    <col min="14857" max="14857" width="27.85546875" customWidth="1"/>
    <col min="14858" max="14976" width="9.140625" customWidth="1"/>
    <col min="15106" max="15106" width="5.7109375" customWidth="1"/>
    <col min="15107" max="15107" width="35.140625" customWidth="1"/>
    <col min="15108" max="15108" width="7.42578125" customWidth="1"/>
    <col min="15109" max="15109" width="6.140625" customWidth="1"/>
    <col min="15110" max="15110" width="6.42578125" bestFit="1" customWidth="1"/>
    <col min="15111" max="15111" width="6.85546875" bestFit="1" customWidth="1"/>
    <col min="15112" max="15112" width="7.42578125" bestFit="1" customWidth="1"/>
    <col min="15113" max="15113" width="27.85546875" customWidth="1"/>
    <col min="15114" max="15232" width="9.140625" customWidth="1"/>
    <col min="15362" max="15362" width="5.7109375" customWidth="1"/>
    <col min="15363" max="15363" width="35.140625" customWidth="1"/>
    <col min="15364" max="15364" width="7.42578125" customWidth="1"/>
    <col min="15365" max="15365" width="6.140625" customWidth="1"/>
    <col min="15366" max="15366" width="6.42578125" bestFit="1" customWidth="1"/>
    <col min="15367" max="15367" width="6.85546875" bestFit="1" customWidth="1"/>
    <col min="15368" max="15368" width="7.42578125" bestFit="1" customWidth="1"/>
    <col min="15369" max="15369" width="27.85546875" customWidth="1"/>
    <col min="15370" max="15488" width="9.140625" customWidth="1"/>
    <col min="15618" max="15618" width="5.7109375" customWidth="1"/>
    <col min="15619" max="15619" width="35.140625" customWidth="1"/>
    <col min="15620" max="15620" width="7.42578125" customWidth="1"/>
    <col min="15621" max="15621" width="6.140625" customWidth="1"/>
    <col min="15622" max="15622" width="6.42578125" bestFit="1" customWidth="1"/>
    <col min="15623" max="15623" width="6.85546875" bestFit="1" customWidth="1"/>
    <col min="15624" max="15624" width="7.42578125" bestFit="1" customWidth="1"/>
    <col min="15625" max="15625" width="27.85546875" customWidth="1"/>
    <col min="15626" max="15744" width="9.140625" customWidth="1"/>
    <col min="15874" max="15874" width="5.7109375" customWidth="1"/>
    <col min="15875" max="15875" width="35.140625" customWidth="1"/>
    <col min="15876" max="15876" width="7.42578125" customWidth="1"/>
    <col min="15877" max="15877" width="6.140625" customWidth="1"/>
    <col min="15878" max="15878" width="6.42578125" bestFit="1" customWidth="1"/>
    <col min="15879" max="15879" width="6.85546875" bestFit="1" customWidth="1"/>
    <col min="15880" max="15880" width="7.42578125" bestFit="1" customWidth="1"/>
    <col min="15881" max="15881" width="27.85546875" customWidth="1"/>
    <col min="15882" max="16000" width="9.140625" customWidth="1"/>
    <col min="16130" max="16130" width="5.7109375" customWidth="1"/>
    <col min="16131" max="16131" width="35.140625" customWidth="1"/>
    <col min="16132" max="16132" width="7.42578125" customWidth="1"/>
    <col min="16133" max="16133" width="6.140625" customWidth="1"/>
    <col min="16134" max="16134" width="6.42578125" bestFit="1" customWidth="1"/>
    <col min="16135" max="16135" width="6.85546875" bestFit="1" customWidth="1"/>
    <col min="16136" max="16136" width="7.42578125" bestFit="1" customWidth="1"/>
    <col min="16137" max="16137" width="27.85546875" customWidth="1"/>
    <col min="16138" max="16256" width="9.140625" customWidth="1"/>
  </cols>
  <sheetData>
    <row r="1" spans="1:23" ht="15.75" x14ac:dyDescent="0.25">
      <c r="A1" s="238" t="s">
        <v>58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</row>
    <row r="2" spans="1:23" ht="15" customHeight="1" x14ac:dyDescent="0.25">
      <c r="A2" s="25" t="s">
        <v>59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3" ht="15" x14ac:dyDescent="0.2">
      <c r="A3" s="239" t="s">
        <v>16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3"/>
      <c r="T3" s="3"/>
      <c r="U3" s="3"/>
      <c r="V3" s="3"/>
      <c r="W3" s="3"/>
    </row>
    <row r="4" spans="1:23" ht="15" x14ac:dyDescent="0.2">
      <c r="A4" s="4" t="s">
        <v>18</v>
      </c>
      <c r="E4" s="5"/>
      <c r="F4" s="1"/>
      <c r="G4" s="6"/>
      <c r="H4" s="6"/>
      <c r="I4" s="2"/>
      <c r="J4" s="8"/>
      <c r="K4" s="10"/>
      <c r="L4" s="9"/>
      <c r="M4" s="10"/>
      <c r="N4" s="9"/>
      <c r="P4" s="9"/>
      <c r="Q4" s="10"/>
      <c r="R4" s="8"/>
      <c r="S4" s="3"/>
      <c r="T4" s="3"/>
      <c r="U4" s="3"/>
      <c r="V4" s="3"/>
      <c r="W4" s="3"/>
    </row>
    <row r="5" spans="1:23" ht="20.25" x14ac:dyDescent="0.3">
      <c r="A5" s="4" t="s">
        <v>17</v>
      </c>
      <c r="B5" s="23" t="s">
        <v>60</v>
      </c>
      <c r="E5"/>
      <c r="F5"/>
      <c r="N5" s="28"/>
    </row>
    <row r="6" spans="1:23" ht="34.9" customHeight="1" x14ac:dyDescent="0.25">
      <c r="A6" s="161" t="s">
        <v>101</v>
      </c>
      <c r="B6" s="161"/>
      <c r="C6" s="161"/>
      <c r="D6" s="161"/>
      <c r="E6" s="141"/>
      <c r="F6" s="141"/>
      <c r="G6" s="141"/>
      <c r="H6" s="141"/>
      <c r="I6" s="141"/>
    </row>
    <row r="7" spans="1:23" ht="49.9" customHeight="1" x14ac:dyDescent="0.2">
      <c r="A7" s="275" t="s">
        <v>131</v>
      </c>
      <c r="B7" s="275"/>
      <c r="C7" s="275"/>
      <c r="D7" s="275"/>
      <c r="E7" s="275"/>
      <c r="F7" s="275"/>
      <c r="G7" s="275"/>
      <c r="H7" s="275"/>
      <c r="I7" s="275"/>
    </row>
    <row r="8" spans="1:23" ht="10.15" customHeight="1" thickBot="1" x14ac:dyDescent="0.3">
      <c r="A8" s="141"/>
      <c r="B8" s="141"/>
      <c r="C8" s="141"/>
      <c r="D8" s="141"/>
      <c r="E8" s="141"/>
      <c r="F8" s="141"/>
      <c r="G8" s="141"/>
      <c r="H8" s="141"/>
      <c r="I8" s="141"/>
    </row>
    <row r="9" spans="1:23" ht="48" customHeight="1" thickBot="1" x14ac:dyDescent="0.3">
      <c r="A9" s="15" t="s">
        <v>0</v>
      </c>
      <c r="B9" s="17" t="s">
        <v>102</v>
      </c>
      <c r="C9" s="162" t="s">
        <v>103</v>
      </c>
      <c r="D9" s="162" t="s">
        <v>27</v>
      </c>
      <c r="E9" s="163" t="s">
        <v>104</v>
      </c>
      <c r="F9" s="163" t="s">
        <v>105</v>
      </c>
      <c r="G9" s="163" t="s">
        <v>146</v>
      </c>
      <c r="H9" s="163" t="s">
        <v>147</v>
      </c>
      <c r="I9" s="18" t="s">
        <v>12</v>
      </c>
    </row>
    <row r="10" spans="1:23" ht="24" customHeight="1" x14ac:dyDescent="0.25">
      <c r="A10" s="164" t="s">
        <v>108</v>
      </c>
      <c r="B10" s="134" t="s">
        <v>107</v>
      </c>
      <c r="C10" s="113">
        <v>0.25</v>
      </c>
      <c r="D10" s="113">
        <v>0.35</v>
      </c>
      <c r="E10" s="7">
        <v>1.3</v>
      </c>
      <c r="F10" s="165">
        <v>1</v>
      </c>
      <c r="G10" s="120">
        <f>PRODUCT(C10,D10,E10,F10)</f>
        <v>0.11374999999999999</v>
      </c>
      <c r="H10" s="206">
        <f>G10*2700</f>
        <v>307.125</v>
      </c>
      <c r="I10" s="205"/>
      <c r="J10" s="2"/>
    </row>
    <row r="11" spans="1:23" ht="24.6" customHeight="1" x14ac:dyDescent="0.2">
      <c r="A11" s="273" t="s">
        <v>109</v>
      </c>
      <c r="B11" s="167" t="s">
        <v>129</v>
      </c>
      <c r="C11" s="113">
        <v>0.15</v>
      </c>
      <c r="D11" s="113">
        <v>0.5</v>
      </c>
      <c r="E11" s="7">
        <v>0.5</v>
      </c>
      <c r="F11" s="168">
        <v>7</v>
      </c>
      <c r="G11" s="169">
        <f>C11*D11*E11*F11</f>
        <v>0.26250000000000001</v>
      </c>
      <c r="H11" s="207">
        <f>G11*2700</f>
        <v>708.75</v>
      </c>
      <c r="I11" s="170"/>
      <c r="J11" s="22"/>
      <c r="K11" s="22"/>
    </row>
    <row r="12" spans="1:23" ht="24" customHeight="1" x14ac:dyDescent="0.2">
      <c r="A12" s="274"/>
      <c r="B12" s="167" t="s">
        <v>130</v>
      </c>
      <c r="C12" s="113">
        <v>0.15</v>
      </c>
      <c r="D12" s="113">
        <v>0.6</v>
      </c>
      <c r="E12" s="7">
        <v>0.7</v>
      </c>
      <c r="F12" s="168">
        <v>1</v>
      </c>
      <c r="G12" s="169">
        <f>C12*D12*E12*F12</f>
        <v>6.3E-2</v>
      </c>
      <c r="H12" s="207">
        <f>G12*2700</f>
        <v>170.1</v>
      </c>
      <c r="I12" s="170"/>
      <c r="J12" s="22"/>
      <c r="K12" s="22"/>
    </row>
    <row r="13" spans="1:23" ht="27" customHeight="1" thickBot="1" x14ac:dyDescent="0.3">
      <c r="A13" s="166" t="s">
        <v>110</v>
      </c>
      <c r="B13" s="167" t="s">
        <v>128</v>
      </c>
      <c r="C13" s="113">
        <v>0.5</v>
      </c>
      <c r="D13" s="113">
        <v>0.5</v>
      </c>
      <c r="E13" s="7">
        <v>0.5</v>
      </c>
      <c r="F13" s="168">
        <v>2</v>
      </c>
      <c r="G13" s="169">
        <f>C13*D13*E13*F13</f>
        <v>0.25</v>
      </c>
      <c r="H13" s="208">
        <f>G13*2700</f>
        <v>675</v>
      </c>
      <c r="I13" s="170"/>
      <c r="J13" s="22"/>
      <c r="K13" s="22"/>
    </row>
    <row r="14" spans="1:23" ht="17.100000000000001" customHeight="1" thickTop="1" thickBot="1" x14ac:dyDescent="0.3">
      <c r="A14" s="103"/>
      <c r="B14" s="171" t="s">
        <v>106</v>
      </c>
      <c r="C14" s="171"/>
      <c r="D14" s="172"/>
      <c r="E14" s="171"/>
      <c r="F14" s="173"/>
      <c r="G14" s="174">
        <f>SUM(G10:G13)</f>
        <v>0.68924999999999992</v>
      </c>
      <c r="H14" s="209">
        <f>SUM(H10:H13)</f>
        <v>1860.9749999999999</v>
      </c>
      <c r="I14" s="175"/>
    </row>
    <row r="15" spans="1:23" ht="17.100000000000001" customHeight="1" x14ac:dyDescent="0.25">
      <c r="A15" s="131"/>
      <c r="B15" s="133"/>
      <c r="C15" s="133"/>
      <c r="D15" s="132"/>
      <c r="E15" s="133"/>
      <c r="F15" s="133"/>
      <c r="G15" s="133"/>
      <c r="H15" s="133"/>
    </row>
    <row r="16" spans="1:23" ht="17.100000000000001" customHeight="1" x14ac:dyDescent="0.25">
      <c r="A16" s="131"/>
      <c r="B16" s="133"/>
      <c r="C16" s="133"/>
      <c r="D16" s="132"/>
      <c r="E16" s="133"/>
      <c r="F16" s="133"/>
      <c r="G16" s="133"/>
      <c r="H16" s="133"/>
    </row>
    <row r="17" spans="1:8" ht="17.100000000000001" customHeight="1" x14ac:dyDescent="0.25">
      <c r="A17" s="131"/>
      <c r="B17" s="133"/>
      <c r="C17" s="133"/>
      <c r="D17" s="132"/>
      <c r="E17" s="133"/>
      <c r="F17" s="133"/>
      <c r="G17" s="133"/>
      <c r="H17" s="133"/>
    </row>
    <row r="18" spans="1:8" ht="18" customHeight="1" x14ac:dyDescent="0.25">
      <c r="A18" s="176"/>
      <c r="B18" s="130"/>
      <c r="C18" s="130"/>
      <c r="D18" s="132"/>
      <c r="E18" s="133"/>
      <c r="F18" s="133"/>
      <c r="G18" s="177"/>
      <c r="H18" s="177"/>
    </row>
    <row r="19" spans="1:8" ht="17.100000000000001" customHeight="1" x14ac:dyDescent="0.25">
      <c r="A19" s="131"/>
      <c r="B19" s="133"/>
      <c r="C19" s="133"/>
      <c r="D19" s="132"/>
      <c r="E19" s="133"/>
      <c r="F19" s="133"/>
      <c r="G19" s="133"/>
      <c r="H19" s="133"/>
    </row>
    <row r="20" spans="1:8" ht="17.100000000000001" customHeight="1" x14ac:dyDescent="0.25">
      <c r="A20" s="131"/>
      <c r="B20" s="133"/>
      <c r="C20" s="133"/>
      <c r="D20" s="132"/>
      <c r="E20" s="133"/>
      <c r="F20" s="133"/>
      <c r="G20" s="133"/>
      <c r="H20" s="133"/>
    </row>
    <row r="21" spans="1:8" ht="17.100000000000001" customHeight="1" x14ac:dyDescent="0.25">
      <c r="A21" s="131"/>
      <c r="B21" s="133"/>
      <c r="C21" s="133"/>
      <c r="D21" s="132"/>
      <c r="E21" s="133"/>
      <c r="F21" s="133"/>
      <c r="G21" s="133"/>
      <c r="H21" s="133"/>
    </row>
    <row r="22" spans="1:8" ht="18" customHeight="1" x14ac:dyDescent="0.25">
      <c r="A22" s="131"/>
      <c r="B22" s="133"/>
      <c r="C22" s="133"/>
      <c r="D22" s="132"/>
      <c r="E22" s="133"/>
      <c r="F22" s="133"/>
      <c r="G22" s="133"/>
      <c r="H22" s="133"/>
    </row>
    <row r="23" spans="1:8" ht="15.95" customHeight="1" x14ac:dyDescent="0.25">
      <c r="A23" s="131"/>
      <c r="B23" s="133"/>
      <c r="C23" s="133"/>
      <c r="D23" s="3"/>
      <c r="E23" s="133"/>
      <c r="F23" s="133"/>
      <c r="G23" s="12"/>
      <c r="H23" s="12"/>
    </row>
    <row r="24" spans="1:8" ht="15.95" customHeight="1" x14ac:dyDescent="0.25">
      <c r="A24" s="131"/>
      <c r="B24" s="130"/>
      <c r="C24" s="130"/>
      <c r="D24" s="3"/>
      <c r="G24" s="12"/>
      <c r="H24" s="12"/>
    </row>
    <row r="25" spans="1:8" s="180" customFormat="1" ht="18" customHeight="1" x14ac:dyDescent="0.2">
      <c r="A25" s="178"/>
      <c r="B25" s="133"/>
      <c r="C25" s="133"/>
      <c r="D25" s="132"/>
      <c r="E25" s="132"/>
      <c r="F25" s="132"/>
      <c r="G25" s="179"/>
      <c r="H25" s="179"/>
    </row>
    <row r="26" spans="1:8" ht="15.95" customHeight="1" x14ac:dyDescent="0.25">
      <c r="A26" s="131"/>
      <c r="B26" s="133"/>
      <c r="C26" s="133"/>
      <c r="D26" s="132"/>
      <c r="E26" s="133"/>
      <c r="F26" s="133"/>
      <c r="G26" s="133"/>
      <c r="H26" s="133"/>
    </row>
    <row r="27" spans="1:8" ht="15.95" customHeight="1" x14ac:dyDescent="0.25">
      <c r="A27" s="131"/>
      <c r="B27" s="133"/>
      <c r="C27" s="133"/>
      <c r="D27" s="132"/>
      <c r="E27" s="133"/>
      <c r="F27" s="133"/>
      <c r="G27" s="133"/>
      <c r="H27" s="133"/>
    </row>
    <row r="28" spans="1:8" ht="15.95" customHeight="1" x14ac:dyDescent="0.25">
      <c r="A28" s="131"/>
      <c r="B28" s="133"/>
      <c r="C28" s="133"/>
      <c r="D28" s="132"/>
      <c r="E28" s="133"/>
      <c r="F28" s="133"/>
      <c r="G28" s="133"/>
      <c r="H28" s="133"/>
    </row>
    <row r="29" spans="1:8" ht="15.95" customHeight="1" x14ac:dyDescent="0.25">
      <c r="A29" s="131"/>
      <c r="B29" s="133"/>
      <c r="C29" s="133"/>
      <c r="D29" s="132"/>
      <c r="E29" s="133"/>
      <c r="F29" s="133"/>
      <c r="G29" s="133"/>
      <c r="H29" s="133"/>
    </row>
    <row r="30" spans="1:8" ht="15.95" customHeight="1" x14ac:dyDescent="0.25">
      <c r="A30" s="131"/>
      <c r="B30" s="130"/>
      <c r="C30" s="130"/>
      <c r="D30" s="3"/>
      <c r="G30" s="12"/>
      <c r="H30" s="12"/>
    </row>
    <row r="31" spans="1:8" ht="15.95" customHeight="1" x14ac:dyDescent="0.25">
      <c r="A31" s="131"/>
      <c r="B31" s="130"/>
      <c r="C31" s="130"/>
      <c r="D31" s="3"/>
      <c r="G31" s="12"/>
      <c r="H31" s="12"/>
    </row>
    <row r="32" spans="1:8" ht="15.95" customHeight="1" x14ac:dyDescent="0.25">
      <c r="A32" s="131"/>
      <c r="B32" s="130"/>
      <c r="C32" s="130"/>
      <c r="D32" s="3"/>
      <c r="G32" s="12"/>
      <c r="H32" s="12"/>
    </row>
    <row r="33" spans="1:8" ht="15.95" customHeight="1" x14ac:dyDescent="0.25">
      <c r="A33" s="131"/>
      <c r="B33" s="130"/>
      <c r="C33" s="130"/>
      <c r="D33" s="3"/>
      <c r="G33" s="12"/>
      <c r="H33" s="12"/>
    </row>
    <row r="34" spans="1:8" ht="15.95" customHeight="1" x14ac:dyDescent="0.25">
      <c r="A34" s="131"/>
      <c r="B34" s="130"/>
      <c r="C34" s="130"/>
      <c r="D34" s="3"/>
      <c r="G34" s="12"/>
      <c r="H34" s="12"/>
    </row>
    <row r="35" spans="1:8" ht="15.95" customHeight="1" x14ac:dyDescent="0.25">
      <c r="A35" s="131"/>
      <c r="B35" s="130"/>
      <c r="C35" s="130"/>
      <c r="D35" s="3"/>
      <c r="G35" s="12"/>
      <c r="H35" s="12"/>
    </row>
    <row r="36" spans="1:8" ht="18" customHeight="1" x14ac:dyDescent="0.25">
      <c r="A36" s="176"/>
      <c r="B36" s="177"/>
      <c r="C36" s="177"/>
      <c r="D36" s="176"/>
      <c r="E36" s="177"/>
      <c r="F36" s="177"/>
      <c r="G36" s="177"/>
      <c r="H36" s="177"/>
    </row>
    <row r="37" spans="1:8" ht="15.95" customHeight="1" x14ac:dyDescent="0.25">
      <c r="A37" s="131"/>
      <c r="B37" s="133"/>
      <c r="C37" s="133"/>
      <c r="D37" s="3"/>
      <c r="E37" s="133"/>
      <c r="F37" s="133"/>
      <c r="G37" s="12"/>
      <c r="H37" s="12"/>
    </row>
    <row r="38" spans="1:8" ht="15.95" customHeight="1" x14ac:dyDescent="0.25">
      <c r="A38" s="131"/>
      <c r="B38" s="130"/>
      <c r="C38" s="130"/>
      <c r="D38" s="3"/>
      <c r="G38" s="12"/>
      <c r="H38" s="12"/>
    </row>
    <row r="39" spans="1:8" s="180" customFormat="1" ht="18" customHeight="1" x14ac:dyDescent="0.2">
      <c r="A39" s="178"/>
      <c r="B39" s="133"/>
      <c r="C39" s="133"/>
      <c r="D39" s="132"/>
      <c r="E39" s="132"/>
      <c r="F39" s="132"/>
      <c r="G39" s="179"/>
      <c r="H39" s="179"/>
    </row>
    <row r="40" spans="1:8" ht="15.95" customHeight="1" x14ac:dyDescent="0.25">
      <c r="A40" s="131"/>
      <c r="B40" s="133"/>
      <c r="C40" s="133"/>
      <c r="D40" s="132"/>
      <c r="E40" s="133"/>
      <c r="F40" s="133"/>
      <c r="G40" s="133"/>
      <c r="H40" s="133"/>
    </row>
    <row r="41" spans="1:8" ht="15.95" customHeight="1" x14ac:dyDescent="0.25">
      <c r="A41" s="131"/>
      <c r="B41" s="133"/>
      <c r="C41" s="133"/>
      <c r="D41" s="132"/>
      <c r="E41" s="133"/>
      <c r="F41" s="133"/>
      <c r="G41" s="133"/>
      <c r="H41" s="133"/>
    </row>
    <row r="42" spans="1:8" ht="15.95" customHeight="1" x14ac:dyDescent="0.25">
      <c r="A42" s="131"/>
      <c r="B42" s="133"/>
      <c r="C42" s="133"/>
      <c r="D42" s="132"/>
      <c r="E42" s="133"/>
      <c r="F42" s="133"/>
      <c r="G42" s="133"/>
      <c r="H42" s="133"/>
    </row>
    <row r="43" spans="1:8" ht="15.95" customHeight="1" x14ac:dyDescent="0.25">
      <c r="A43" s="131"/>
      <c r="B43" s="133"/>
      <c r="C43" s="133"/>
      <c r="D43" s="132"/>
      <c r="E43" s="133"/>
      <c r="F43" s="133"/>
      <c r="G43" s="133"/>
      <c r="H43" s="133"/>
    </row>
    <row r="44" spans="1:8" ht="15.95" customHeight="1" x14ac:dyDescent="0.25">
      <c r="A44" s="131"/>
      <c r="B44" s="130"/>
      <c r="C44" s="130"/>
      <c r="D44" s="3"/>
      <c r="G44" s="12"/>
      <c r="H44" s="12"/>
    </row>
    <row r="45" spans="1:8" ht="15.95" customHeight="1" x14ac:dyDescent="0.25">
      <c r="A45" s="131"/>
      <c r="B45" s="133"/>
      <c r="C45" s="133"/>
      <c r="D45" s="3"/>
      <c r="E45" s="133"/>
      <c r="F45" s="133"/>
      <c r="G45" s="12"/>
      <c r="H45" s="12"/>
    </row>
    <row r="46" spans="1:8" ht="15.95" customHeight="1" x14ac:dyDescent="0.25">
      <c r="A46" s="131"/>
      <c r="B46" s="130"/>
      <c r="C46" s="130"/>
      <c r="D46" s="3"/>
      <c r="G46" s="12"/>
      <c r="H46" s="12"/>
    </row>
    <row r="47" spans="1:8" ht="15.95" customHeight="1" x14ac:dyDescent="0.25">
      <c r="A47" s="131"/>
      <c r="B47" s="130"/>
      <c r="C47" s="130"/>
      <c r="D47" s="3"/>
      <c r="E47" s="133"/>
      <c r="F47" s="133"/>
      <c r="G47" s="12"/>
      <c r="H47" s="12"/>
    </row>
    <row r="48" spans="1:8" ht="18" customHeight="1" x14ac:dyDescent="0.2">
      <c r="A48" s="1"/>
      <c r="B48" s="133"/>
      <c r="C48" s="133"/>
      <c r="D48" s="132"/>
      <c r="E48" s="132"/>
      <c r="F48" s="132"/>
      <c r="G48" s="12"/>
      <c r="H48" s="12"/>
    </row>
    <row r="49" spans="1:8" ht="15.95" customHeight="1" x14ac:dyDescent="0.25">
      <c r="A49" s="131"/>
      <c r="B49" s="133"/>
      <c r="C49" s="133"/>
      <c r="D49" s="132"/>
      <c r="E49" s="133"/>
      <c r="F49" s="133"/>
      <c r="G49" s="133"/>
      <c r="H49" s="133"/>
    </row>
    <row r="50" spans="1:8" ht="15.95" customHeight="1" x14ac:dyDescent="0.25">
      <c r="A50" s="131"/>
      <c r="B50" s="133"/>
      <c r="C50" s="133"/>
      <c r="D50" s="132"/>
      <c r="E50" s="133"/>
      <c r="F50" s="133"/>
      <c r="G50" s="133"/>
      <c r="H50" s="133"/>
    </row>
    <row r="51" spans="1:8" ht="15.95" customHeight="1" x14ac:dyDescent="0.25">
      <c r="A51" s="131"/>
      <c r="B51" s="133"/>
      <c r="C51" s="133"/>
      <c r="D51" s="132"/>
      <c r="E51" s="133"/>
      <c r="F51" s="133"/>
      <c r="G51" s="133"/>
      <c r="H51" s="133"/>
    </row>
    <row r="52" spans="1:8" ht="15.95" customHeight="1" x14ac:dyDescent="0.25">
      <c r="A52" s="131"/>
      <c r="B52" s="133"/>
      <c r="C52" s="133"/>
      <c r="D52" s="132"/>
      <c r="E52" s="133"/>
      <c r="F52" s="133"/>
      <c r="G52" s="133"/>
      <c r="H52" s="133"/>
    </row>
    <row r="53" spans="1:8" ht="15.95" customHeight="1" x14ac:dyDescent="0.25">
      <c r="A53" s="131"/>
      <c r="B53" s="133"/>
      <c r="C53" s="133"/>
      <c r="D53" s="132"/>
      <c r="E53" s="133"/>
      <c r="F53" s="133"/>
      <c r="G53" s="133"/>
      <c r="H53" s="133"/>
    </row>
    <row r="54" spans="1:8" ht="17.100000000000001" customHeight="1" x14ac:dyDescent="0.25">
      <c r="A54" s="131"/>
      <c r="B54" s="133"/>
      <c r="C54" s="133"/>
      <c r="D54" s="132"/>
      <c r="E54" s="133"/>
      <c r="F54" s="133"/>
      <c r="G54" s="133"/>
      <c r="H54" s="133"/>
    </row>
    <row r="55" spans="1:8" ht="17.100000000000001" customHeight="1" x14ac:dyDescent="0.25">
      <c r="A55" s="131"/>
      <c r="B55" s="133"/>
      <c r="C55" s="133"/>
      <c r="D55" s="132"/>
      <c r="E55" s="133"/>
      <c r="F55" s="133"/>
      <c r="G55" s="133"/>
      <c r="H55" s="133"/>
    </row>
    <row r="56" spans="1:8" ht="17.100000000000001" customHeight="1" x14ac:dyDescent="0.25">
      <c r="A56" s="131"/>
      <c r="B56" s="133"/>
      <c r="C56" s="133"/>
      <c r="D56" s="132"/>
      <c r="E56" s="133"/>
      <c r="F56" s="133"/>
      <c r="G56" s="133"/>
      <c r="H56" s="133"/>
    </row>
    <row r="57" spans="1:8" ht="17.100000000000001" customHeight="1" x14ac:dyDescent="0.25">
      <c r="A57" s="131"/>
      <c r="B57" s="130"/>
      <c r="C57" s="130"/>
      <c r="D57" s="3"/>
      <c r="G57" s="12"/>
      <c r="H57" s="12"/>
    </row>
    <row r="58" spans="1:8" ht="18" customHeight="1" x14ac:dyDescent="0.25">
      <c r="A58" s="131"/>
      <c r="B58" s="133"/>
      <c r="C58" s="133"/>
      <c r="D58" s="3"/>
      <c r="E58" s="133"/>
      <c r="F58" s="133"/>
      <c r="G58" s="12"/>
      <c r="H58" s="12"/>
    </row>
    <row r="59" spans="1:8" ht="18" customHeight="1" x14ac:dyDescent="0.25">
      <c r="A59" s="131"/>
      <c r="B59" s="130"/>
      <c r="C59" s="130"/>
      <c r="D59" s="3"/>
      <c r="G59" s="12"/>
      <c r="H59" s="12"/>
    </row>
    <row r="60" spans="1:8" s="180" customFormat="1" ht="18" customHeight="1" x14ac:dyDescent="0.2">
      <c r="A60" s="178"/>
      <c r="B60" s="133"/>
      <c r="C60" s="133"/>
      <c r="D60" s="132"/>
      <c r="E60" s="132"/>
      <c r="F60" s="132"/>
      <c r="G60" s="179"/>
      <c r="H60" s="179"/>
    </row>
    <row r="61" spans="1:8" ht="17.100000000000001" customHeight="1" x14ac:dyDescent="0.25">
      <c r="A61" s="131"/>
      <c r="B61" s="133"/>
      <c r="C61" s="133"/>
      <c r="D61" s="132"/>
      <c r="E61" s="133"/>
      <c r="F61" s="133"/>
      <c r="G61" s="133"/>
      <c r="H61" s="133"/>
    </row>
    <row r="62" spans="1:8" ht="17.100000000000001" customHeight="1" x14ac:dyDescent="0.25">
      <c r="A62" s="131"/>
      <c r="B62" s="133"/>
      <c r="C62" s="133"/>
      <c r="D62" s="132"/>
      <c r="E62" s="133"/>
      <c r="F62" s="133"/>
      <c r="G62" s="133"/>
      <c r="H62" s="133"/>
    </row>
    <row r="63" spans="1:8" ht="17.100000000000001" customHeight="1" x14ac:dyDescent="0.25">
      <c r="A63" s="131"/>
      <c r="B63" s="133"/>
      <c r="C63" s="133"/>
      <c r="D63" s="132"/>
      <c r="E63" s="133"/>
      <c r="F63" s="133"/>
      <c r="G63" s="133"/>
      <c r="H63" s="133"/>
    </row>
    <row r="64" spans="1:8" ht="17.100000000000001" customHeight="1" x14ac:dyDescent="0.25">
      <c r="A64" s="131"/>
      <c r="B64" s="133"/>
      <c r="C64" s="133"/>
      <c r="D64" s="132"/>
      <c r="E64" s="133"/>
      <c r="F64" s="133"/>
      <c r="G64" s="133"/>
      <c r="H64" s="133"/>
    </row>
    <row r="65" spans="1:8" ht="18" customHeight="1" x14ac:dyDescent="0.25">
      <c r="A65" s="176"/>
      <c r="B65" s="130"/>
      <c r="C65" s="130"/>
      <c r="D65" s="132"/>
      <c r="E65" s="133"/>
      <c r="F65" s="133"/>
      <c r="G65" s="177"/>
      <c r="H65" s="177"/>
    </row>
    <row r="66" spans="1:8" ht="17.100000000000001" customHeight="1" x14ac:dyDescent="0.25">
      <c r="A66" s="131"/>
      <c r="B66" s="133"/>
      <c r="C66" s="133"/>
      <c r="D66" s="132"/>
      <c r="E66" s="133"/>
      <c r="F66" s="133"/>
      <c r="G66" s="133"/>
      <c r="H66" s="133"/>
    </row>
    <row r="67" spans="1:8" ht="18" customHeight="1" x14ac:dyDescent="0.25">
      <c r="A67" s="176"/>
      <c r="B67" s="130"/>
      <c r="C67" s="130"/>
      <c r="D67" s="132"/>
      <c r="E67" s="133"/>
      <c r="F67" s="133"/>
      <c r="G67" s="133"/>
      <c r="H67" s="133"/>
    </row>
    <row r="68" spans="1:8" ht="18" customHeight="1" x14ac:dyDescent="0.25">
      <c r="A68" s="176"/>
      <c r="B68" s="130"/>
      <c r="C68" s="130"/>
      <c r="D68" s="132"/>
      <c r="E68" s="133"/>
      <c r="F68" s="133"/>
      <c r="G68" s="133"/>
      <c r="H68" s="133"/>
    </row>
    <row r="69" spans="1:8" ht="18" customHeight="1" x14ac:dyDescent="0.25">
      <c r="A69" s="176"/>
      <c r="B69" s="130"/>
      <c r="C69" s="130"/>
      <c r="D69" s="181"/>
      <c r="E69" s="133"/>
      <c r="F69" s="133"/>
      <c r="G69" s="133"/>
      <c r="H69" s="133"/>
    </row>
    <row r="70" spans="1:8" ht="18" customHeight="1" x14ac:dyDescent="0.25">
      <c r="A70" s="176"/>
      <c r="B70" s="177"/>
      <c r="C70" s="177"/>
      <c r="D70" s="176"/>
      <c r="E70" s="177"/>
      <c r="F70" s="177"/>
      <c r="G70" s="177"/>
      <c r="H70" s="177"/>
    </row>
    <row r="71" spans="1:8" ht="18" customHeight="1" x14ac:dyDescent="0.25">
      <c r="A71" s="176"/>
      <c r="B71" s="130"/>
      <c r="C71" s="130"/>
      <c r="D71" s="132"/>
      <c r="E71" s="133"/>
      <c r="F71" s="133"/>
      <c r="G71" s="133"/>
      <c r="H71" s="133"/>
    </row>
    <row r="72" spans="1:8" ht="18" customHeight="1" x14ac:dyDescent="0.25">
      <c r="A72" s="176"/>
      <c r="B72" s="130"/>
      <c r="C72" s="130"/>
      <c r="D72" s="132"/>
      <c r="E72" s="133"/>
      <c r="F72" s="133"/>
      <c r="G72" s="133"/>
      <c r="H72" s="133"/>
    </row>
    <row r="73" spans="1:8" ht="18" customHeight="1" x14ac:dyDescent="0.25">
      <c r="A73" s="176"/>
      <c r="B73" s="130"/>
      <c r="C73" s="130"/>
      <c r="D73" s="132"/>
      <c r="E73" s="133"/>
      <c r="F73" s="133"/>
      <c r="G73" s="133"/>
      <c r="H73" s="133"/>
    </row>
    <row r="74" spans="1:8" ht="18" customHeight="1" x14ac:dyDescent="0.25">
      <c r="A74" s="176"/>
      <c r="B74" s="130"/>
      <c r="C74" s="130"/>
      <c r="D74" s="132"/>
      <c r="E74" s="133"/>
      <c r="F74" s="133"/>
      <c r="G74" s="133"/>
      <c r="H74" s="133"/>
    </row>
    <row r="75" spans="1:8" ht="18" customHeight="1" x14ac:dyDescent="0.25">
      <c r="A75" s="176"/>
      <c r="B75" s="130"/>
      <c r="C75" s="130"/>
      <c r="D75" s="132"/>
      <c r="E75" s="133"/>
      <c r="F75" s="133"/>
      <c r="G75" s="177"/>
      <c r="H75" s="177"/>
    </row>
    <row r="76" spans="1:8" ht="18" customHeight="1" x14ac:dyDescent="0.25">
      <c r="A76" s="176"/>
      <c r="B76" s="130"/>
      <c r="C76" s="130"/>
      <c r="D76" s="132"/>
      <c r="E76" s="133"/>
      <c r="F76" s="133"/>
      <c r="G76" s="177"/>
      <c r="H76" s="177"/>
    </row>
    <row r="77" spans="1:8" ht="18" customHeight="1" x14ac:dyDescent="0.25">
      <c r="A77" s="176"/>
      <c r="B77" s="130"/>
      <c r="C77" s="130"/>
      <c r="D77" s="132"/>
      <c r="E77" s="133"/>
      <c r="F77" s="133"/>
      <c r="G77" s="177"/>
      <c r="H77" s="177"/>
    </row>
    <row r="78" spans="1:8" ht="18" customHeight="1" x14ac:dyDescent="0.25">
      <c r="A78" s="176"/>
      <c r="B78" s="130"/>
      <c r="C78" s="130"/>
      <c r="D78" s="132"/>
      <c r="E78" s="133"/>
      <c r="F78" s="133"/>
      <c r="G78" s="177"/>
      <c r="H78" s="177"/>
    </row>
    <row r="79" spans="1:8" ht="18" customHeight="1" x14ac:dyDescent="0.25">
      <c r="A79" s="176"/>
      <c r="B79" s="133"/>
      <c r="C79" s="133"/>
      <c r="D79" s="132"/>
      <c r="E79" s="133"/>
      <c r="F79" s="133"/>
      <c r="G79" s="133"/>
      <c r="H79" s="133"/>
    </row>
    <row r="80" spans="1:8" ht="18" customHeight="1" x14ac:dyDescent="0.25">
      <c r="A80" s="176"/>
      <c r="B80" s="133"/>
      <c r="C80" s="133"/>
      <c r="D80" s="132"/>
      <c r="E80" s="133"/>
      <c r="F80" s="133"/>
      <c r="G80" s="133"/>
      <c r="H80" s="133"/>
    </row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</sheetData>
  <mergeCells count="4">
    <mergeCell ref="A1:W1"/>
    <mergeCell ref="A3:R3"/>
    <mergeCell ref="A11:A12"/>
    <mergeCell ref="A7:I7"/>
  </mergeCells>
  <pageMargins left="0.98425196850393704" right="0.70866141732283472" top="0.98425196850393704" bottom="0.78740157480314965" header="0.51181102362204722" footer="0.51181102362204722"/>
  <pageSetup paperSize="9" scale="70" orientation="landscape" horizontalDpi="300" verticalDpi="300" r:id="rId1"/>
  <headerFooter alignWithMargins="0">
    <oddFooter>&amp;R&amp;P</oddFooter>
  </headerFooter>
  <rowBreaks count="1" manualBreakCount="1">
    <brk id="26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E09A5-4435-4565-9140-BD6205AB79A7}">
  <dimension ref="A1:AB28"/>
  <sheetViews>
    <sheetView tabSelected="1" view="pageBreakPreview" topLeftCell="A7" zoomScaleNormal="115" zoomScaleSheetLayoutView="100" zoomScalePageLayoutView="70" workbookViewId="0">
      <selection activeCell="I14" sqref="I14"/>
    </sheetView>
  </sheetViews>
  <sheetFormatPr defaultColWidth="8.85546875" defaultRowHeight="12.75" x14ac:dyDescent="0.2"/>
  <cols>
    <col min="1" max="1" width="8.28515625" customWidth="1"/>
    <col min="2" max="2" width="65.28515625" customWidth="1"/>
    <col min="3" max="3" width="7.5703125" customWidth="1"/>
    <col min="4" max="4" width="35.140625" style="12" customWidth="1"/>
    <col min="5" max="5" width="18.28515625" customWidth="1"/>
    <col min="6" max="6" width="16.42578125" customWidth="1"/>
    <col min="7" max="124" width="9.140625" customWidth="1"/>
  </cols>
  <sheetData>
    <row r="1" spans="1:28" ht="15.75" x14ac:dyDescent="0.25">
      <c r="A1" s="238" t="s">
        <v>58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3"/>
      <c r="X1" s="3"/>
      <c r="Y1" s="3"/>
      <c r="Z1" s="3"/>
      <c r="AA1" s="3"/>
      <c r="AB1" s="11"/>
    </row>
    <row r="2" spans="1:28" ht="15.75" x14ac:dyDescent="0.25">
      <c r="A2" s="25" t="s">
        <v>59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3"/>
      <c r="X2" s="3"/>
      <c r="Y2" s="3"/>
      <c r="Z2" s="3"/>
      <c r="AA2" s="3"/>
      <c r="AB2" s="11"/>
    </row>
    <row r="3" spans="1:28" ht="18" customHeight="1" x14ac:dyDescent="0.2">
      <c r="A3" s="239" t="s">
        <v>16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3"/>
      <c r="S3" s="3"/>
      <c r="T3" s="3"/>
      <c r="U3" s="3"/>
      <c r="V3" s="3"/>
      <c r="W3" s="3"/>
      <c r="X3" s="3"/>
      <c r="Y3" s="26"/>
      <c r="Z3" s="11"/>
    </row>
    <row r="4" spans="1:28" ht="16.350000000000001" customHeight="1" x14ac:dyDescent="0.2">
      <c r="A4" s="4" t="s">
        <v>18</v>
      </c>
      <c r="D4"/>
      <c r="E4" s="5"/>
      <c r="F4" s="1"/>
      <c r="G4" s="6"/>
      <c r="H4" s="2"/>
      <c r="I4" s="8"/>
      <c r="J4" s="10"/>
      <c r="K4" s="9"/>
      <c r="L4" s="10"/>
      <c r="M4" s="9"/>
      <c r="O4" s="9"/>
      <c r="P4" s="10"/>
      <c r="Q4" s="8"/>
      <c r="R4" s="3"/>
      <c r="S4" s="3"/>
      <c r="T4" s="3"/>
      <c r="U4" s="3"/>
      <c r="V4" s="3"/>
      <c r="W4" s="3"/>
      <c r="X4" s="3"/>
      <c r="Y4" s="26"/>
      <c r="Z4" s="27"/>
    </row>
    <row r="5" spans="1:28" ht="18" customHeight="1" x14ac:dyDescent="0.3">
      <c r="A5" s="4" t="s">
        <v>17</v>
      </c>
      <c r="B5" s="23" t="s">
        <v>60</v>
      </c>
      <c r="D5"/>
      <c r="M5" s="28"/>
    </row>
    <row r="6" spans="1:28" s="13" customFormat="1" ht="36.6" customHeight="1" thickBot="1" x14ac:dyDescent="0.3">
      <c r="A6" s="280" t="s">
        <v>46</v>
      </c>
      <c r="B6" s="280"/>
      <c r="C6" s="280"/>
      <c r="D6" s="280"/>
      <c r="E6" s="280"/>
      <c r="F6" s="280"/>
    </row>
    <row r="7" spans="1:28" ht="20.100000000000001" customHeight="1" thickBot="1" x14ac:dyDescent="0.3">
      <c r="A7" s="158" t="s">
        <v>0</v>
      </c>
      <c r="B7" s="159" t="s">
        <v>1</v>
      </c>
      <c r="C7" s="160" t="s">
        <v>2</v>
      </c>
      <c r="D7" s="16" t="s">
        <v>3</v>
      </c>
      <c r="E7" s="93" t="s">
        <v>4</v>
      </c>
      <c r="F7" s="94" t="s">
        <v>11</v>
      </c>
    </row>
    <row r="8" spans="1:28" ht="19.899999999999999" customHeight="1" x14ac:dyDescent="0.2">
      <c r="A8" s="276" t="s">
        <v>5</v>
      </c>
      <c r="B8" s="98" t="s">
        <v>92</v>
      </c>
      <c r="C8" s="99" t="s">
        <v>94</v>
      </c>
      <c r="D8" s="96"/>
      <c r="E8" s="139"/>
      <c r="F8" s="97"/>
    </row>
    <row r="9" spans="1:28" ht="19.899999999999999" customHeight="1" x14ac:dyDescent="0.2">
      <c r="A9" s="281"/>
      <c r="B9" s="100" t="s">
        <v>132</v>
      </c>
      <c r="C9" s="101">
        <v>2</v>
      </c>
      <c r="D9" s="100" t="s">
        <v>112</v>
      </c>
      <c r="E9" s="14" t="s">
        <v>113</v>
      </c>
      <c r="F9" s="21"/>
    </row>
    <row r="10" spans="1:28" ht="18.600000000000001" customHeight="1" thickBot="1" x14ac:dyDescent="0.25">
      <c r="A10" s="281"/>
      <c r="B10" s="102" t="s">
        <v>133</v>
      </c>
      <c r="C10" s="101">
        <v>4</v>
      </c>
      <c r="D10" s="100" t="s">
        <v>112</v>
      </c>
      <c r="E10" s="14"/>
      <c r="F10" s="21"/>
    </row>
    <row r="11" spans="1:28" ht="21" customHeight="1" x14ac:dyDescent="0.2">
      <c r="A11" s="140"/>
      <c r="B11" s="98" t="s">
        <v>114</v>
      </c>
      <c r="C11" s="99" t="s">
        <v>93</v>
      </c>
      <c r="D11" s="152"/>
      <c r="E11" s="139"/>
      <c r="F11" s="97"/>
    </row>
    <row r="12" spans="1:28" ht="19.899999999999999" customHeight="1" x14ac:dyDescent="0.2">
      <c r="A12" s="278" t="s">
        <v>8</v>
      </c>
      <c r="B12" s="196" t="s">
        <v>134</v>
      </c>
      <c r="C12" s="128">
        <v>4</v>
      </c>
      <c r="D12" s="100" t="s">
        <v>112</v>
      </c>
      <c r="E12" s="129"/>
      <c r="F12" s="198"/>
      <c r="H12" s="127"/>
    </row>
    <row r="13" spans="1:28" ht="30.6" customHeight="1" x14ac:dyDescent="0.2">
      <c r="A13" s="278"/>
      <c r="B13" s="196" t="s">
        <v>135</v>
      </c>
      <c r="C13" s="128">
        <v>4</v>
      </c>
      <c r="D13" s="100" t="s">
        <v>112</v>
      </c>
      <c r="E13" s="129"/>
      <c r="F13" s="197"/>
    </row>
    <row r="14" spans="1:28" ht="18" customHeight="1" x14ac:dyDescent="0.2">
      <c r="A14" s="278"/>
      <c r="B14" s="196" t="s">
        <v>136</v>
      </c>
      <c r="C14" s="128">
        <v>8</v>
      </c>
      <c r="D14" s="100" t="s">
        <v>112</v>
      </c>
      <c r="E14" s="129"/>
      <c r="F14" s="197"/>
    </row>
    <row r="15" spans="1:28" ht="20.45" customHeight="1" x14ac:dyDescent="0.2">
      <c r="A15" s="278"/>
      <c r="B15" s="196" t="s">
        <v>137</v>
      </c>
      <c r="C15" s="128">
        <v>8</v>
      </c>
      <c r="D15" s="100" t="s">
        <v>112</v>
      </c>
      <c r="E15" s="129"/>
      <c r="F15" s="197"/>
    </row>
    <row r="16" spans="1:28" ht="18.600000000000001" customHeight="1" x14ac:dyDescent="0.2">
      <c r="A16" s="278"/>
      <c r="B16" s="100" t="s">
        <v>138</v>
      </c>
      <c r="C16" s="128">
        <f>2*C12</f>
        <v>8</v>
      </c>
      <c r="D16" s="100" t="s">
        <v>112</v>
      </c>
      <c r="E16" s="129"/>
      <c r="F16" s="198"/>
    </row>
    <row r="17" spans="1:6" ht="18.600000000000001" customHeight="1" thickBot="1" x14ac:dyDescent="0.25">
      <c r="A17" s="279"/>
      <c r="B17" s="199" t="s">
        <v>139</v>
      </c>
      <c r="C17" s="200">
        <v>12</v>
      </c>
      <c r="D17" s="100" t="s">
        <v>112</v>
      </c>
      <c r="E17" s="201" t="s">
        <v>111</v>
      </c>
      <c r="F17" s="119"/>
    </row>
    <row r="18" spans="1:6" ht="22.15" customHeight="1" x14ac:dyDescent="0.2">
      <c r="A18" s="276" t="s">
        <v>9</v>
      </c>
      <c r="B18" s="98" t="s">
        <v>95</v>
      </c>
      <c r="C18" s="99" t="s">
        <v>94</v>
      </c>
      <c r="D18" s="96"/>
      <c r="E18" s="144"/>
      <c r="F18" s="97"/>
    </row>
    <row r="19" spans="1:6" ht="21" customHeight="1" x14ac:dyDescent="0.2">
      <c r="A19" s="281"/>
      <c r="B19" s="100" t="s">
        <v>96</v>
      </c>
      <c r="C19" s="101">
        <v>2</v>
      </c>
      <c r="D19" s="282" t="s">
        <v>158</v>
      </c>
      <c r="E19" s="14"/>
      <c r="F19" s="21"/>
    </row>
    <row r="20" spans="1:6" ht="18.600000000000001" customHeight="1" x14ac:dyDescent="0.2">
      <c r="A20" s="281"/>
      <c r="B20" s="102" t="s">
        <v>140</v>
      </c>
      <c r="C20" s="101">
        <v>2</v>
      </c>
      <c r="D20" s="283"/>
      <c r="E20" s="14"/>
      <c r="F20" s="21"/>
    </row>
    <row r="21" spans="1:6" ht="18.600000000000001" customHeight="1" x14ac:dyDescent="0.2">
      <c r="A21" s="281"/>
      <c r="B21" s="102" t="s">
        <v>142</v>
      </c>
      <c r="C21" s="101">
        <v>4</v>
      </c>
      <c r="D21" s="283"/>
      <c r="E21" s="14"/>
      <c r="F21" s="21"/>
    </row>
    <row r="22" spans="1:6" ht="18" customHeight="1" thickBot="1" x14ac:dyDescent="0.25">
      <c r="A22" s="277"/>
      <c r="B22" s="102" t="s">
        <v>141</v>
      </c>
      <c r="C22" s="145">
        <v>4</v>
      </c>
      <c r="D22" s="284"/>
      <c r="E22" s="14"/>
      <c r="F22" s="21"/>
    </row>
    <row r="23" spans="1:6" ht="22.9" customHeight="1" x14ac:dyDescent="0.2">
      <c r="A23" s="276" t="s">
        <v>54</v>
      </c>
      <c r="B23" s="152" t="s">
        <v>98</v>
      </c>
      <c r="C23" s="153">
        <v>8</v>
      </c>
      <c r="D23" s="96"/>
      <c r="E23" s="154"/>
      <c r="F23" s="97"/>
    </row>
    <row r="24" spans="1:6" ht="22.9" customHeight="1" thickBot="1" x14ac:dyDescent="0.25">
      <c r="A24" s="277"/>
      <c r="B24" s="100" t="s">
        <v>99</v>
      </c>
      <c r="C24" s="151">
        <v>4</v>
      </c>
      <c r="D24" s="19"/>
      <c r="E24" s="115"/>
      <c r="F24" s="21"/>
    </row>
    <row r="25" spans="1:6" ht="26.45" customHeight="1" thickBot="1" x14ac:dyDescent="0.3">
      <c r="A25" s="146" t="s">
        <v>6</v>
      </c>
      <c r="B25" s="147" t="s">
        <v>97</v>
      </c>
      <c r="C25" s="148">
        <v>12</v>
      </c>
      <c r="D25" s="149"/>
      <c r="E25" s="32"/>
      <c r="F25" s="150"/>
    </row>
    <row r="26" spans="1:6" ht="26.45" customHeight="1" thickBot="1" x14ac:dyDescent="0.3">
      <c r="A26" s="146" t="s">
        <v>7</v>
      </c>
      <c r="B26" s="147" t="s">
        <v>143</v>
      </c>
      <c r="C26" s="148">
        <v>12</v>
      </c>
      <c r="D26" s="149"/>
      <c r="E26" s="32"/>
      <c r="F26" s="150"/>
    </row>
    <row r="27" spans="1:6" ht="26.45" customHeight="1" thickBot="1" x14ac:dyDescent="0.3">
      <c r="A27" s="146" t="s">
        <v>52</v>
      </c>
      <c r="B27" s="147" t="s">
        <v>100</v>
      </c>
      <c r="C27" s="148">
        <v>2</v>
      </c>
      <c r="D27" s="149"/>
      <c r="E27" s="32"/>
      <c r="F27" s="150"/>
    </row>
    <row r="28" spans="1:6" ht="26.45" customHeight="1" thickBot="1" x14ac:dyDescent="0.3">
      <c r="A28" s="103" t="s">
        <v>53</v>
      </c>
      <c r="B28" s="95" t="s">
        <v>144</v>
      </c>
      <c r="C28" s="155">
        <v>2</v>
      </c>
      <c r="D28" s="156"/>
      <c r="E28" s="32"/>
      <c r="F28" s="157"/>
    </row>
  </sheetData>
  <mergeCells count="8">
    <mergeCell ref="A23:A24"/>
    <mergeCell ref="A12:A17"/>
    <mergeCell ref="A1:V1"/>
    <mergeCell ref="A3:Q3"/>
    <mergeCell ref="A6:F6"/>
    <mergeCell ref="A18:A22"/>
    <mergeCell ref="A8:A10"/>
    <mergeCell ref="D19:D22"/>
  </mergeCells>
  <phoneticPr fontId="12" type="noConversion"/>
  <pageMargins left="0.98425196850393704" right="0.70866141732283472" top="0.98425196850393704" bottom="0.78740157480314965" header="0.31496062992125984" footer="0.31496062992125984"/>
  <pageSetup paperSize="9" scale="77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List1</vt:lpstr>
      <vt:lpstr>DEMONTÁŽE</vt:lpstr>
      <vt:lpstr>ZDIVO</vt:lpstr>
      <vt:lpstr>kámen</vt:lpstr>
      <vt:lpstr>KOTVY+OCEL</vt:lpstr>
      <vt:lpstr>DEMONTÁŽE!Oblast_tisku</vt:lpstr>
      <vt:lpstr>kámen!Oblast_tisku</vt:lpstr>
      <vt:lpstr>'KOTVY+OCEL'!Oblast_tisku</vt:lpstr>
      <vt:lpstr>ZDIVO!Oblast_tisku</vt:lpstr>
    </vt:vector>
  </TitlesOfParts>
  <Manager/>
  <Company>Projekční kancelář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Vít Mlázovský</dc:creator>
  <cp:keywords/>
  <dc:description/>
  <cp:lastModifiedBy>Šinknerová Eva</cp:lastModifiedBy>
  <cp:revision/>
  <cp:lastPrinted>2024-04-10T08:52:25Z</cp:lastPrinted>
  <dcterms:created xsi:type="dcterms:W3CDTF">2023-10-02T07:26:14Z</dcterms:created>
  <dcterms:modified xsi:type="dcterms:W3CDTF">2024-04-19T08:58:16Z</dcterms:modified>
  <cp:category/>
  <cp:contentStatus/>
</cp:coreProperties>
</file>